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E341"/>
  <c r="H340"/>
  <c r="G340"/>
  <c r="F340"/>
  <c r="F339"/>
  <c r="F338"/>
  <c r="F337"/>
  <c r="F336"/>
  <c r="H335"/>
  <c r="G335"/>
  <c r="F335"/>
  <c r="F334"/>
  <c r="H333"/>
  <c r="G333"/>
  <c r="E333" s="1"/>
  <c r="B333" s="1"/>
  <c r="F333"/>
  <c r="H332"/>
  <c r="E332" s="1"/>
  <c r="B332" s="1"/>
  <c r="G332"/>
  <c r="F332"/>
  <c r="H331"/>
  <c r="G331"/>
  <c r="F331"/>
  <c r="E331"/>
  <c r="B331" s="1"/>
  <c r="H330"/>
  <c r="G330"/>
  <c r="E330" s="1"/>
  <c r="B330" s="1"/>
  <c r="F330"/>
  <c r="H329"/>
  <c r="G329"/>
  <c r="F329"/>
  <c r="H328"/>
  <c r="E328" s="1"/>
  <c r="B328" s="1"/>
  <c r="G328"/>
  <c r="F328"/>
  <c r="H327"/>
  <c r="E327" s="1"/>
  <c r="B327" s="1"/>
  <c r="G327"/>
  <c r="F327"/>
  <c r="H326"/>
  <c r="G326"/>
  <c r="F326"/>
  <c r="H325"/>
  <c r="G325"/>
  <c r="E325" s="1"/>
  <c r="B325" s="1"/>
  <c r="F325"/>
  <c r="H324"/>
  <c r="G324"/>
  <c r="E324" s="1"/>
  <c r="B324" s="1"/>
  <c r="F324"/>
  <c r="H323"/>
  <c r="G323"/>
  <c r="F323"/>
  <c r="E323"/>
  <c r="B323" s="1"/>
  <c r="H322"/>
  <c r="G322"/>
  <c r="F322"/>
  <c r="H321"/>
  <c r="G321"/>
  <c r="E321" s="1"/>
  <c r="B321" s="1"/>
  <c r="F321"/>
  <c r="H320"/>
  <c r="G320"/>
  <c r="F320"/>
  <c r="H319"/>
  <c r="G319"/>
  <c r="E319" s="1"/>
  <c r="B319" s="1"/>
  <c r="F319"/>
  <c r="H318"/>
  <c r="G318"/>
  <c r="F318"/>
  <c r="H317"/>
  <c r="G317"/>
  <c r="F317"/>
  <c r="F316"/>
  <c r="F315"/>
  <c r="F314"/>
  <c r="H313"/>
  <c r="G313"/>
  <c r="F313"/>
  <c r="H312"/>
  <c r="G312"/>
  <c r="F312"/>
  <c r="H311"/>
  <c r="G311"/>
  <c r="F311"/>
  <c r="F310"/>
  <c r="F309"/>
  <c r="F308"/>
  <c r="H307"/>
  <c r="G307"/>
  <c r="F307"/>
  <c r="F306"/>
  <c r="H305"/>
  <c r="E305" s="1"/>
  <c r="B305" s="1"/>
  <c r="G305"/>
  <c r="F305"/>
  <c r="H304"/>
  <c r="E304" s="1"/>
  <c r="B304" s="1"/>
  <c r="G304"/>
  <c r="F304"/>
  <c r="H303"/>
  <c r="G303"/>
  <c r="E303" s="1"/>
  <c r="B303" s="1"/>
  <c r="F303"/>
  <c r="F302"/>
  <c r="F301"/>
  <c r="F300"/>
  <c r="F299"/>
  <c r="F298"/>
  <c r="F297"/>
  <c r="L296"/>
  <c r="F296" s="1"/>
  <c r="H296"/>
  <c r="F295"/>
  <c r="I294"/>
  <c r="H294"/>
  <c r="F294"/>
  <c r="E293"/>
  <c r="M292"/>
  <c r="L292"/>
  <c r="F292" s="1"/>
  <c r="B292" s="1"/>
  <c r="E292"/>
  <c r="M291"/>
  <c r="L291"/>
  <c r="F291" s="1"/>
  <c r="E291"/>
  <c r="B291" s="1"/>
  <c r="M290"/>
  <c r="L290"/>
  <c r="F290"/>
  <c r="E290"/>
  <c r="B290" s="1"/>
  <c r="M289"/>
  <c r="L289"/>
  <c r="F289" s="1"/>
  <c r="E289"/>
  <c r="M288"/>
  <c r="L288"/>
  <c r="F288" s="1"/>
  <c r="B288" s="1"/>
  <c r="E288"/>
  <c r="M287"/>
  <c r="L287"/>
  <c r="F287" s="1"/>
  <c r="E287"/>
  <c r="M286"/>
  <c r="L286"/>
  <c r="F286"/>
  <c r="E286"/>
  <c r="B286" s="1"/>
  <c r="M285"/>
  <c r="L285"/>
  <c r="F285" s="1"/>
  <c r="B285" s="1"/>
  <c r="E285"/>
  <c r="M284"/>
  <c r="L284"/>
  <c r="F284" s="1"/>
  <c r="B284" s="1"/>
  <c r="E284"/>
  <c r="M283"/>
  <c r="L283"/>
  <c r="F283" s="1"/>
  <c r="E283"/>
  <c r="B283" s="1"/>
  <c r="M282"/>
  <c r="L282"/>
  <c r="F282"/>
  <c r="B282" s="1"/>
  <c r="E282"/>
  <c r="M281"/>
  <c r="L281"/>
  <c r="F281" s="1"/>
  <c r="B281" s="1"/>
  <c r="E281"/>
  <c r="M280"/>
  <c r="F280" s="1"/>
  <c r="B280" s="1"/>
  <c r="L280"/>
  <c r="E280"/>
  <c r="M279"/>
  <c r="L279"/>
  <c r="F279"/>
  <c r="E279"/>
  <c r="B279" s="1"/>
  <c r="M278"/>
  <c r="L278"/>
  <c r="F278"/>
  <c r="B278" s="1"/>
  <c r="E278"/>
  <c r="M277"/>
  <c r="L277"/>
  <c r="F277" s="1"/>
  <c r="B277" s="1"/>
  <c r="E277"/>
  <c r="M276"/>
  <c r="L276"/>
  <c r="F276" s="1"/>
  <c r="B276" s="1"/>
  <c r="E276"/>
  <c r="M275"/>
  <c r="L275"/>
  <c r="F275"/>
  <c r="E275"/>
  <c r="B275" s="1"/>
  <c r="M274"/>
  <c r="L274"/>
  <c r="F274"/>
  <c r="E274"/>
  <c r="B274" s="1"/>
  <c r="M273"/>
  <c r="L273"/>
  <c r="F273" s="1"/>
  <c r="B273" s="1"/>
  <c r="E273"/>
  <c r="M272"/>
  <c r="L272"/>
  <c r="F272" s="1"/>
  <c r="B272" s="1"/>
  <c r="E272"/>
  <c r="M271"/>
  <c r="L271"/>
  <c r="F271"/>
  <c r="E271"/>
  <c r="B271" s="1"/>
  <c r="M270"/>
  <c r="L270"/>
  <c r="F270" s="1"/>
  <c r="B270" s="1"/>
  <c r="E270"/>
  <c r="M269"/>
  <c r="L269"/>
  <c r="F269" s="1"/>
  <c r="B269" s="1"/>
  <c r="E269"/>
  <c r="M268"/>
  <c r="L268"/>
  <c r="F268" s="1"/>
  <c r="B268" s="1"/>
  <c r="E268"/>
  <c r="M267"/>
  <c r="L267"/>
  <c r="F267"/>
  <c r="E267"/>
  <c r="B267" s="1"/>
  <c r="M266"/>
  <c r="L266"/>
  <c r="F266" s="1"/>
  <c r="B266" s="1"/>
  <c r="E266"/>
  <c r="M265"/>
  <c r="L265"/>
  <c r="F265" s="1"/>
  <c r="B265" s="1"/>
  <c r="E265"/>
  <c r="M264"/>
  <c r="L264"/>
  <c r="F264" s="1"/>
  <c r="E264"/>
  <c r="B264" s="1"/>
  <c r="M263"/>
  <c r="L263"/>
  <c r="F263" s="1"/>
  <c r="B263" s="1"/>
  <c r="E263"/>
  <c r="M262"/>
  <c r="L262"/>
  <c r="F262" s="1"/>
  <c r="B262" s="1"/>
  <c r="E262"/>
  <c r="M261"/>
  <c r="F261" s="1"/>
  <c r="L261"/>
  <c r="E261"/>
  <c r="M260"/>
  <c r="L260"/>
  <c r="F260" s="1"/>
  <c r="E260"/>
  <c r="B260" s="1"/>
  <c r="M259"/>
  <c r="L259"/>
  <c r="F259" s="1"/>
  <c r="B259" s="1"/>
  <c r="E259"/>
  <c r="M258"/>
  <c r="L258"/>
  <c r="F258" s="1"/>
  <c r="B258" s="1"/>
  <c r="E258"/>
  <c r="M257"/>
  <c r="F257" s="1"/>
  <c r="L257"/>
  <c r="E257"/>
  <c r="M256"/>
  <c r="L256"/>
  <c r="F256" s="1"/>
  <c r="E256"/>
  <c r="B256" s="1"/>
  <c r="M255"/>
  <c r="L255"/>
  <c r="F255" s="1"/>
  <c r="B255" s="1"/>
  <c r="E255"/>
  <c r="M254"/>
  <c r="L254"/>
  <c r="F254" s="1"/>
  <c r="B254" s="1"/>
  <c r="E254"/>
  <c r="M253"/>
  <c r="L253"/>
  <c r="F253"/>
  <c r="E253"/>
  <c r="B253" s="1"/>
  <c r="M252"/>
  <c r="L252"/>
  <c r="F252" s="1"/>
  <c r="E252"/>
  <c r="M251"/>
  <c r="L251"/>
  <c r="F251" s="1"/>
  <c r="B251" s="1"/>
  <c r="E251"/>
  <c r="M250"/>
  <c r="L250"/>
  <c r="F250" s="1"/>
  <c r="B250" s="1"/>
  <c r="E250"/>
  <c r="M249"/>
  <c r="L249"/>
  <c r="F249"/>
  <c r="E249"/>
  <c r="B249" s="1"/>
  <c r="M248"/>
  <c r="L248"/>
  <c r="F248" s="1"/>
  <c r="B248" s="1"/>
  <c r="E248"/>
  <c r="M247"/>
  <c r="L247"/>
  <c r="F247" s="1"/>
  <c r="B247" s="1"/>
  <c r="E247"/>
  <c r="M246"/>
  <c r="L246"/>
  <c r="E246"/>
  <c r="M245"/>
  <c r="L245"/>
  <c r="F245"/>
  <c r="E245"/>
  <c r="B245" s="1"/>
  <c r="M244"/>
  <c r="L244"/>
  <c r="E244"/>
  <c r="M243"/>
  <c r="L243"/>
  <c r="E243"/>
  <c r="M242"/>
  <c r="L242"/>
  <c r="F242" s="1"/>
  <c r="B242" s="1"/>
  <c r="E242"/>
  <c r="M241"/>
  <c r="L241"/>
  <c r="F241"/>
  <c r="E241"/>
  <c r="M240"/>
  <c r="L240"/>
  <c r="E240"/>
  <c r="M239"/>
  <c r="L239"/>
  <c r="E239"/>
  <c r="M238"/>
  <c r="L238"/>
  <c r="E238"/>
  <c r="M237"/>
  <c r="F237" s="1"/>
  <c r="L237"/>
  <c r="E237"/>
  <c r="M236"/>
  <c r="L236"/>
  <c r="E236"/>
  <c r="M235"/>
  <c r="L235"/>
  <c r="E235"/>
  <c r="M234"/>
  <c r="F234" s="1"/>
  <c r="L234"/>
  <c r="E234"/>
  <c r="B234" s="1"/>
  <c r="M233"/>
  <c r="L233"/>
  <c r="F233"/>
  <c r="E233"/>
  <c r="B233" s="1"/>
  <c r="M232"/>
  <c r="L232"/>
  <c r="F232" s="1"/>
  <c r="B232" s="1"/>
  <c r="E232"/>
  <c r="M231"/>
  <c r="L231"/>
  <c r="F231" s="1"/>
  <c r="B231" s="1"/>
  <c r="E231"/>
  <c r="M230"/>
  <c r="F230" s="1"/>
  <c r="L230"/>
  <c r="E230"/>
  <c r="B230" s="1"/>
  <c r="M229"/>
  <c r="L229"/>
  <c r="F229" s="1"/>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G172"/>
  <c r="F172"/>
  <c r="E172"/>
  <c r="B172" s="1"/>
  <c r="H171"/>
  <c r="G171"/>
  <c r="E171" s="1"/>
  <c r="B171" s="1"/>
  <c r="F171"/>
  <c r="H170"/>
  <c r="G170"/>
  <c r="E170" s="1"/>
  <c r="B170" s="1"/>
  <c r="F170"/>
  <c r="H169"/>
  <c r="E169" s="1"/>
  <c r="B169" s="1"/>
  <c r="G169"/>
  <c r="F169"/>
  <c r="H168"/>
  <c r="G168"/>
  <c r="F168"/>
  <c r="E168"/>
  <c r="B168" s="1"/>
  <c r="H167"/>
  <c r="G167"/>
  <c r="E167" s="1"/>
  <c r="B167" s="1"/>
  <c r="F167"/>
  <c r="H166"/>
  <c r="G166"/>
  <c r="E166" s="1"/>
  <c r="B166" s="1"/>
  <c r="F166"/>
  <c r="H165"/>
  <c r="E165" s="1"/>
  <c r="B165" s="1"/>
  <c r="G165"/>
  <c r="F165"/>
  <c r="H164"/>
  <c r="G164"/>
  <c r="F164"/>
  <c r="E164"/>
  <c r="B164" s="1"/>
  <c r="H163"/>
  <c r="G163"/>
  <c r="E163" s="1"/>
  <c r="B163" s="1"/>
  <c r="F163"/>
  <c r="H162"/>
  <c r="G162"/>
  <c r="E162" s="1"/>
  <c r="B162" s="1"/>
  <c r="F162"/>
  <c r="H161"/>
  <c r="E161" s="1"/>
  <c r="B161" s="1"/>
  <c r="G161"/>
  <c r="F161"/>
  <c r="H160"/>
  <c r="G160"/>
  <c r="F160"/>
  <c r="E160"/>
  <c r="B160" s="1"/>
  <c r="H159"/>
  <c r="G159"/>
  <c r="E159" s="1"/>
  <c r="B159" s="1"/>
  <c r="F159"/>
  <c r="H158"/>
  <c r="G158"/>
  <c r="E158" s="1"/>
  <c r="B158" s="1"/>
  <c r="F158"/>
  <c r="H157"/>
  <c r="G157"/>
  <c r="F157"/>
  <c r="E157"/>
  <c r="B157" s="1"/>
  <c r="F156"/>
  <c r="H155"/>
  <c r="G155"/>
  <c r="E155" s="1"/>
  <c r="B155" s="1"/>
  <c r="F155"/>
  <c r="H154"/>
  <c r="G154"/>
  <c r="E154" s="1"/>
  <c r="B154" s="1"/>
  <c r="F154"/>
  <c r="H153"/>
  <c r="G153"/>
  <c r="F153"/>
  <c r="E153"/>
  <c r="B153" s="1"/>
  <c r="H152"/>
  <c r="G152"/>
  <c r="F152"/>
  <c r="E152"/>
  <c r="B152" s="1"/>
  <c r="H151"/>
  <c r="G151"/>
  <c r="E151" s="1"/>
  <c r="B151" s="1"/>
  <c r="F151"/>
  <c r="H150"/>
  <c r="G150"/>
  <c r="E150" s="1"/>
  <c r="B150" s="1"/>
  <c r="F150"/>
  <c r="H149"/>
  <c r="G149"/>
  <c r="F149"/>
  <c r="E149"/>
  <c r="B149" s="1"/>
  <c r="H148"/>
  <c r="G148"/>
  <c r="F148"/>
  <c r="E148"/>
  <c r="B148" s="1"/>
  <c r="H147"/>
  <c r="G147"/>
  <c r="E147" s="1"/>
  <c r="B147" s="1"/>
  <c r="F147"/>
  <c r="H146"/>
  <c r="G146"/>
  <c r="E146" s="1"/>
  <c r="B146" s="1"/>
  <c r="F146"/>
  <c r="H145"/>
  <c r="G145"/>
  <c r="F145"/>
  <c r="E145"/>
  <c r="B145" s="1"/>
  <c r="H144"/>
  <c r="G144"/>
  <c r="F144"/>
  <c r="E144"/>
  <c r="B144" s="1"/>
  <c r="H143"/>
  <c r="G143"/>
  <c r="E143" s="1"/>
  <c r="B143" s="1"/>
  <c r="F143"/>
  <c r="H142"/>
  <c r="G142"/>
  <c r="E142" s="1"/>
  <c r="B142" s="1"/>
  <c r="F142"/>
  <c r="H141"/>
  <c r="G141"/>
  <c r="F141"/>
  <c r="E141"/>
  <c r="B141" s="1"/>
  <c r="H140"/>
  <c r="E140" s="1"/>
  <c r="B140" s="1"/>
  <c r="G140"/>
  <c r="F140"/>
  <c r="H139"/>
  <c r="G139"/>
  <c r="E139" s="1"/>
  <c r="B139" s="1"/>
  <c r="F139"/>
  <c r="H138"/>
  <c r="E138" s="1"/>
  <c r="B138" s="1"/>
  <c r="G138"/>
  <c r="F138"/>
  <c r="H137"/>
  <c r="G137"/>
  <c r="F137"/>
  <c r="E137"/>
  <c r="B137"/>
  <c r="H136"/>
  <c r="G136"/>
  <c r="F136"/>
  <c r="E136"/>
  <c r="B136" s="1"/>
  <c r="H135"/>
  <c r="E135" s="1"/>
  <c r="B135" s="1"/>
  <c r="G135"/>
  <c r="F135"/>
  <c r="H134"/>
  <c r="G134"/>
  <c r="E134" s="1"/>
  <c r="B134" s="1"/>
  <c r="F134"/>
  <c r="H133"/>
  <c r="G133"/>
  <c r="E133" s="1"/>
  <c r="B133" s="1"/>
  <c r="F133"/>
  <c r="H132"/>
  <c r="G132"/>
  <c r="F132"/>
  <c r="E132"/>
  <c r="B132" s="1"/>
  <c r="H131"/>
  <c r="G131"/>
  <c r="E131" s="1"/>
  <c r="B131" s="1"/>
  <c r="F131"/>
  <c r="H130"/>
  <c r="G130"/>
  <c r="E130" s="1"/>
  <c r="B130" s="1"/>
  <c r="F130"/>
  <c r="H129"/>
  <c r="G129"/>
  <c r="E129" s="1"/>
  <c r="B129" s="1"/>
  <c r="F129"/>
  <c r="H128"/>
  <c r="G128"/>
  <c r="F128"/>
  <c r="E128"/>
  <c r="B128" s="1"/>
  <c r="H127"/>
  <c r="G127"/>
  <c r="E127" s="1"/>
  <c r="B127" s="1"/>
  <c r="F127"/>
  <c r="H126"/>
  <c r="G126"/>
  <c r="E126" s="1"/>
  <c r="B126" s="1"/>
  <c r="F126"/>
  <c r="H125"/>
  <c r="E125" s="1"/>
  <c r="B125" s="1"/>
  <c r="G125"/>
  <c r="F125"/>
  <c r="H124"/>
  <c r="G124"/>
  <c r="F124"/>
  <c r="E124"/>
  <c r="B124" s="1"/>
  <c r="H123"/>
  <c r="G123"/>
  <c r="E123" s="1"/>
  <c r="B123" s="1"/>
  <c r="F123"/>
  <c r="H122"/>
  <c r="G122"/>
  <c r="E122" s="1"/>
  <c r="B122" s="1"/>
  <c r="F122"/>
  <c r="H121"/>
  <c r="E121" s="1"/>
  <c r="B121" s="1"/>
  <c r="G121"/>
  <c r="F121"/>
  <c r="H120"/>
  <c r="G120"/>
  <c r="F120"/>
  <c r="E120"/>
  <c r="B120" s="1"/>
  <c r="H119"/>
  <c r="G119"/>
  <c r="E119" s="1"/>
  <c r="B119" s="1"/>
  <c r="F119"/>
  <c r="H118"/>
  <c r="G118"/>
  <c r="E118" s="1"/>
  <c r="B118" s="1"/>
  <c r="F118"/>
  <c r="H117"/>
  <c r="E117" s="1"/>
  <c r="B117" s="1"/>
  <c r="G117"/>
  <c r="F117"/>
  <c r="H116"/>
  <c r="G116"/>
  <c r="F116"/>
  <c r="E116"/>
  <c r="B116" s="1"/>
  <c r="H115"/>
  <c r="G115"/>
  <c r="E115" s="1"/>
  <c r="B115" s="1"/>
  <c r="F115"/>
  <c r="H114"/>
  <c r="G114"/>
  <c r="E114" s="1"/>
  <c r="B114" s="1"/>
  <c r="F114"/>
  <c r="H113"/>
  <c r="E113" s="1"/>
  <c r="B113" s="1"/>
  <c r="G113"/>
  <c r="F113"/>
  <c r="H112"/>
  <c r="G112"/>
  <c r="F112"/>
  <c r="E112"/>
  <c r="B112" s="1"/>
  <c r="H111"/>
  <c r="G111"/>
  <c r="E111" s="1"/>
  <c r="B111" s="1"/>
  <c r="F111"/>
  <c r="H110"/>
  <c r="G110"/>
  <c r="E110" s="1"/>
  <c r="B110" s="1"/>
  <c r="F110"/>
  <c r="H109"/>
  <c r="E109" s="1"/>
  <c r="B109" s="1"/>
  <c r="G109"/>
  <c r="F109"/>
  <c r="H108"/>
  <c r="G108"/>
  <c r="F108"/>
  <c r="E108"/>
  <c r="B108" s="1"/>
  <c r="H107"/>
  <c r="G107"/>
  <c r="E107" s="1"/>
  <c r="B107" s="1"/>
  <c r="F107"/>
  <c r="H106"/>
  <c r="G106"/>
  <c r="E106" s="1"/>
  <c r="B106" s="1"/>
  <c r="F106"/>
  <c r="H105"/>
  <c r="E105" s="1"/>
  <c r="B105" s="1"/>
  <c r="G105"/>
  <c r="F105"/>
  <c r="H104"/>
  <c r="G104"/>
  <c r="F104"/>
  <c r="E104"/>
  <c r="B104" s="1"/>
  <c r="H103"/>
  <c r="G103"/>
  <c r="E103" s="1"/>
  <c r="B103" s="1"/>
  <c r="F103"/>
  <c r="H102"/>
  <c r="G102"/>
  <c r="E102" s="1"/>
  <c r="B102" s="1"/>
  <c r="F102"/>
  <c r="H101"/>
  <c r="E101" s="1"/>
  <c r="B101" s="1"/>
  <c r="G101"/>
  <c r="F101"/>
  <c r="H100"/>
  <c r="G100"/>
  <c r="F100"/>
  <c r="E100"/>
  <c r="B100" s="1"/>
  <c r="H99"/>
  <c r="G99"/>
  <c r="E99" s="1"/>
  <c r="B99" s="1"/>
  <c r="F99"/>
  <c r="H98"/>
  <c r="G98"/>
  <c r="E98" s="1"/>
  <c r="B98" s="1"/>
  <c r="F98"/>
  <c r="H97"/>
  <c r="E97" s="1"/>
  <c r="B97" s="1"/>
  <c r="G97"/>
  <c r="F97"/>
  <c r="H96"/>
  <c r="G96"/>
  <c r="F96"/>
  <c r="E96"/>
  <c r="B96" s="1"/>
  <c r="H95"/>
  <c r="G95"/>
  <c r="E95" s="1"/>
  <c r="B95" s="1"/>
  <c r="F95"/>
  <c r="H94"/>
  <c r="G94"/>
  <c r="E94" s="1"/>
  <c r="B94" s="1"/>
  <c r="F94"/>
  <c r="H93"/>
  <c r="G93"/>
  <c r="F93"/>
  <c r="E93"/>
  <c r="B93"/>
  <c r="H92"/>
  <c r="G92"/>
  <c r="F92"/>
  <c r="E92"/>
  <c r="B92" s="1"/>
  <c r="H91"/>
  <c r="G91"/>
  <c r="E91" s="1"/>
  <c r="B91" s="1"/>
  <c r="F91"/>
  <c r="H90"/>
  <c r="G90"/>
  <c r="E90" s="1"/>
  <c r="B90" s="1"/>
  <c r="F90"/>
  <c r="H89"/>
  <c r="E89" s="1"/>
  <c r="B89" s="1"/>
  <c r="G89"/>
  <c r="F89"/>
  <c r="H88"/>
  <c r="G88"/>
  <c r="F88"/>
  <c r="E88"/>
  <c r="B88" s="1"/>
  <c r="H87"/>
  <c r="G87"/>
  <c r="E87" s="1"/>
  <c r="B87" s="1"/>
  <c r="F87"/>
  <c r="H86"/>
  <c r="G86"/>
  <c r="E86" s="1"/>
  <c r="B86" s="1"/>
  <c r="F86"/>
  <c r="H85"/>
  <c r="E85" s="1"/>
  <c r="B85" s="1"/>
  <c r="G85"/>
  <c r="F85"/>
  <c r="H84"/>
  <c r="G84"/>
  <c r="F84"/>
  <c r="E84"/>
  <c r="B84" s="1"/>
  <c r="H83"/>
  <c r="E83" s="1"/>
  <c r="B83" s="1"/>
  <c r="G83"/>
  <c r="F83"/>
  <c r="H82"/>
  <c r="G82"/>
  <c r="E82" s="1"/>
  <c r="B82" s="1"/>
  <c r="F82"/>
  <c r="H81"/>
  <c r="G81"/>
  <c r="F81"/>
  <c r="H80"/>
  <c r="G80"/>
  <c r="F80"/>
  <c r="E80"/>
  <c r="B80" s="1"/>
  <c r="H79"/>
  <c r="G79"/>
  <c r="F79"/>
  <c r="E79"/>
  <c r="B79" s="1"/>
  <c r="H78"/>
  <c r="G78"/>
  <c r="E78" s="1"/>
  <c r="B78" s="1"/>
  <c r="F78"/>
  <c r="H77"/>
  <c r="G77"/>
  <c r="E77" s="1"/>
  <c r="B77" s="1"/>
  <c r="F77"/>
  <c r="H76"/>
  <c r="G76"/>
  <c r="F76"/>
  <c r="E76"/>
  <c r="B76" s="1"/>
  <c r="H75"/>
  <c r="G75"/>
  <c r="F75"/>
  <c r="B75" s="1"/>
  <c r="E75"/>
  <c r="H74"/>
  <c r="G74"/>
  <c r="E74" s="1"/>
  <c r="B74" s="1"/>
  <c r="F74"/>
  <c r="H73"/>
  <c r="G73"/>
  <c r="E73" s="1"/>
  <c r="B73" s="1"/>
  <c r="F73"/>
  <c r="H72"/>
  <c r="G72"/>
  <c r="F72"/>
  <c r="E72"/>
  <c r="B72" s="1"/>
  <c r="H71"/>
  <c r="G71"/>
  <c r="F71"/>
  <c r="E71"/>
  <c r="B71" s="1"/>
  <c r="H70"/>
  <c r="G70"/>
  <c r="E70" s="1"/>
  <c r="B70" s="1"/>
  <c r="F70"/>
  <c r="H69"/>
  <c r="G69"/>
  <c r="E69" s="1"/>
  <c r="B69" s="1"/>
  <c r="F69"/>
  <c r="H68"/>
  <c r="G68"/>
  <c r="E68" s="1"/>
  <c r="B68" s="1"/>
  <c r="F68"/>
  <c r="H67"/>
  <c r="G67"/>
  <c r="F67"/>
  <c r="H66"/>
  <c r="E66" s="1"/>
  <c r="B66" s="1"/>
  <c r="G66"/>
  <c r="F66"/>
  <c r="H65"/>
  <c r="G65"/>
  <c r="E65" s="1"/>
  <c r="B65" s="1"/>
  <c r="F65"/>
  <c r="H64"/>
  <c r="G64"/>
  <c r="E64" s="1"/>
  <c r="B64" s="1"/>
  <c r="F64"/>
  <c r="H63"/>
  <c r="G63"/>
  <c r="F63"/>
  <c r="E63"/>
  <c r="B63" s="1"/>
  <c r="H62"/>
  <c r="G62"/>
  <c r="F62"/>
  <c r="E62"/>
  <c r="B62" s="1"/>
  <c r="H61"/>
  <c r="G61"/>
  <c r="E61" s="1"/>
  <c r="B61" s="1"/>
  <c r="F61"/>
  <c r="H60"/>
  <c r="G60"/>
  <c r="E60" s="1"/>
  <c r="B60" s="1"/>
  <c r="F60"/>
  <c r="H59"/>
  <c r="G59"/>
  <c r="F59"/>
  <c r="E59"/>
  <c r="B59" s="1"/>
  <c r="H58"/>
  <c r="G58"/>
  <c r="F58"/>
  <c r="E58"/>
  <c r="B58" s="1"/>
  <c r="H57"/>
  <c r="G57"/>
  <c r="E57" s="1"/>
  <c r="B57" s="1"/>
  <c r="F57"/>
  <c r="H56"/>
  <c r="G56"/>
  <c r="F56"/>
  <c r="H55"/>
  <c r="G55"/>
  <c r="F55"/>
  <c r="E55"/>
  <c r="B55" s="1"/>
  <c r="H54"/>
  <c r="G54"/>
  <c r="F54"/>
  <c r="E54"/>
  <c r="B54" s="1"/>
  <c r="H53"/>
  <c r="G53"/>
  <c r="F53"/>
  <c r="H52"/>
  <c r="G52"/>
  <c r="F52"/>
  <c r="H51"/>
  <c r="E51" s="1"/>
  <c r="B51" s="1"/>
  <c r="G51"/>
  <c r="F51"/>
  <c r="H50"/>
  <c r="E50" s="1"/>
  <c r="B50" s="1"/>
  <c r="G50"/>
  <c r="F50"/>
  <c r="H49"/>
  <c r="G49"/>
  <c r="F49"/>
  <c r="H48"/>
  <c r="G48"/>
  <c r="F48"/>
  <c r="H47"/>
  <c r="G47"/>
  <c r="F47"/>
  <c r="E47"/>
  <c r="B47" s="1"/>
  <c r="H46"/>
  <c r="G46"/>
  <c r="F46"/>
  <c r="E46"/>
  <c r="B46" s="1"/>
  <c r="H45"/>
  <c r="G45"/>
  <c r="E45" s="1"/>
  <c r="B45" s="1"/>
  <c r="F45"/>
  <c r="H44"/>
  <c r="G44"/>
  <c r="E44" s="1"/>
  <c r="B44" s="1"/>
  <c r="F44"/>
  <c r="H43"/>
  <c r="G43"/>
  <c r="F43"/>
  <c r="E43"/>
  <c r="B43" s="1"/>
  <c r="H42"/>
  <c r="G42"/>
  <c r="F42"/>
  <c r="E42"/>
  <c r="B42" s="1"/>
  <c r="H41"/>
  <c r="G41"/>
  <c r="E41" s="1"/>
  <c r="B41" s="1"/>
  <c r="F41"/>
  <c r="H40"/>
  <c r="G40"/>
  <c r="E40" s="1"/>
  <c r="B40" s="1"/>
  <c r="F40"/>
  <c r="H39"/>
  <c r="G39"/>
  <c r="F39"/>
  <c r="E39"/>
  <c r="B39" s="1"/>
  <c r="H38"/>
  <c r="E38" s="1"/>
  <c r="B38" s="1"/>
  <c r="G38"/>
  <c r="F38"/>
  <c r="H37"/>
  <c r="G37"/>
  <c r="F37"/>
  <c r="H36"/>
  <c r="G36"/>
  <c r="F36"/>
  <c r="H35"/>
  <c r="G35"/>
  <c r="F35"/>
  <c r="E35"/>
  <c r="B35" s="1"/>
  <c r="H34"/>
  <c r="G34"/>
  <c r="F34"/>
  <c r="E34"/>
  <c r="B34" s="1"/>
  <c r="H33"/>
  <c r="G33"/>
  <c r="E33" s="1"/>
  <c r="B33" s="1"/>
  <c r="F33"/>
  <c r="H32"/>
  <c r="G32"/>
  <c r="F32"/>
  <c r="H31"/>
  <c r="G31"/>
  <c r="F31"/>
  <c r="H30"/>
  <c r="G30"/>
  <c r="F30"/>
  <c r="E30"/>
  <c r="B30" s="1"/>
  <c r="H29"/>
  <c r="G29"/>
  <c r="E29" s="1"/>
  <c r="B29" s="1"/>
  <c r="F29"/>
  <c r="H28"/>
  <c r="G28"/>
  <c r="E28" s="1"/>
  <c r="B28" s="1"/>
  <c r="F28"/>
  <c r="H27"/>
  <c r="G27"/>
  <c r="F27"/>
  <c r="E27"/>
  <c r="B27" s="1"/>
  <c r="H26"/>
  <c r="E26" s="1"/>
  <c r="B26" s="1"/>
  <c r="G26"/>
  <c r="F26"/>
  <c r="H25"/>
  <c r="G25"/>
  <c r="E25" s="1"/>
  <c r="B25" s="1"/>
  <c r="F25"/>
  <c r="F24"/>
  <c r="F4"/>
  <c r="O3"/>
  <c r="G296" s="1"/>
  <c r="E296" s="1"/>
  <c r="B296" s="1"/>
  <c r="I3"/>
  <c r="G207" s="1"/>
  <c r="E207" s="1"/>
  <c r="H3"/>
  <c r="G3"/>
  <c r="D104" i="8"/>
  <c r="C1681" i="1" s="1"/>
  <c r="H1681" s="1"/>
  <c r="D97" i="8"/>
  <c r="D92"/>
  <c r="D87"/>
  <c r="D82"/>
  <c r="D77"/>
  <c r="D72"/>
  <c r="D67"/>
  <c r="D62"/>
  <c r="D57"/>
  <c r="D51" s="1"/>
  <c r="D52"/>
  <c r="D46"/>
  <c r="D37"/>
  <c r="D27"/>
  <c r="D25" s="1"/>
  <c r="C1602" i="1" s="1"/>
  <c r="G1602" s="1"/>
  <c r="D18" i="8"/>
  <c r="D8"/>
  <c r="D6" s="1"/>
  <c r="C1583" i="1" s="1"/>
  <c r="E44" i="7"/>
  <c r="D44"/>
  <c r="E39"/>
  <c r="D39"/>
  <c r="D38" s="1"/>
  <c r="C1571" i="1" s="1"/>
  <c r="E38" i="7"/>
  <c r="E30"/>
  <c r="D30"/>
  <c r="E23"/>
  <c r="D23"/>
  <c r="D22"/>
  <c r="E14"/>
  <c r="D14"/>
  <c r="E7"/>
  <c r="E6" s="1"/>
  <c r="D1539" i="1" s="1"/>
  <c r="D7" i="7"/>
  <c r="D6" s="1"/>
  <c r="D5" s="1"/>
  <c r="F140" i="6"/>
  <c r="F139"/>
  <c r="F138"/>
  <c r="F137"/>
  <c r="F136"/>
  <c r="F135"/>
  <c r="F134"/>
  <c r="F133"/>
  <c r="F132"/>
  <c r="F131"/>
  <c r="E130"/>
  <c r="E129" s="1"/>
  <c r="D130"/>
  <c r="D129" s="1"/>
  <c r="F129" s="1"/>
  <c r="F128"/>
  <c r="F127"/>
  <c r="F126"/>
  <c r="F125"/>
  <c r="F124"/>
  <c r="F123"/>
  <c r="E122"/>
  <c r="D122"/>
  <c r="F122" s="1"/>
  <c r="F121"/>
  <c r="F120"/>
  <c r="F119"/>
  <c r="F118"/>
  <c r="E118"/>
  <c r="D118"/>
  <c r="F117"/>
  <c r="F116"/>
  <c r="F115"/>
  <c r="E115"/>
  <c r="D115"/>
  <c r="E114"/>
  <c r="F113"/>
  <c r="F112"/>
  <c r="F111"/>
  <c r="F110"/>
  <c r="F109"/>
  <c r="F108"/>
  <c r="F107"/>
  <c r="E107"/>
  <c r="D107"/>
  <c r="F106"/>
  <c r="F105"/>
  <c r="F104"/>
  <c r="F103"/>
  <c r="F102"/>
  <c r="F101"/>
  <c r="F100"/>
  <c r="E99"/>
  <c r="D99"/>
  <c r="F99" s="1"/>
  <c r="F98"/>
  <c r="F97"/>
  <c r="F96"/>
  <c r="F95"/>
  <c r="E94"/>
  <c r="D94"/>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E35" s="1"/>
  <c r="D43"/>
  <c r="F43" s="1"/>
  <c r="F42"/>
  <c r="F41"/>
  <c r="F40"/>
  <c r="F39"/>
  <c r="E39"/>
  <c r="D39"/>
  <c r="F38"/>
  <c r="F37"/>
  <c r="E36"/>
  <c r="D36"/>
  <c r="D35" s="1"/>
  <c r="F35" s="1"/>
  <c r="F34"/>
  <c r="F33"/>
  <c r="F32"/>
  <c r="F31"/>
  <c r="F30"/>
  <c r="F29"/>
  <c r="E28"/>
  <c r="D28"/>
  <c r="F28" s="1"/>
  <c r="F27"/>
  <c r="F26"/>
  <c r="F25"/>
  <c r="F24"/>
  <c r="F23"/>
  <c r="E22"/>
  <c r="D22"/>
  <c r="F22" s="1"/>
  <c r="F21"/>
  <c r="F20"/>
  <c r="F19"/>
  <c r="F18"/>
  <c r="F17"/>
  <c r="F16"/>
  <c r="F15"/>
  <c r="F14"/>
  <c r="F13"/>
  <c r="E13"/>
  <c r="D13"/>
  <c r="F12"/>
  <c r="F11"/>
  <c r="E10"/>
  <c r="D10"/>
  <c r="F10" s="1"/>
  <c r="F9"/>
  <c r="F8"/>
  <c r="F7"/>
  <c r="F6"/>
  <c r="E6"/>
  <c r="D6"/>
  <c r="E5"/>
  <c r="E141"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D297"/>
  <c r="F296"/>
  <c r="E296"/>
  <c r="D296"/>
  <c r="F295"/>
  <c r="F294"/>
  <c r="F293"/>
  <c r="F292"/>
  <c r="E291"/>
  <c r="D1295" i="1" s="1"/>
  <c r="D291" i="5"/>
  <c r="F291" s="1"/>
  <c r="F290"/>
  <c r="F289"/>
  <c r="F288"/>
  <c r="F287"/>
  <c r="F286"/>
  <c r="F285"/>
  <c r="F284"/>
  <c r="F283"/>
  <c r="F282"/>
  <c r="F281"/>
  <c r="F280"/>
  <c r="F279"/>
  <c r="F278"/>
  <c r="E277"/>
  <c r="E274" s="1"/>
  <c r="D277"/>
  <c r="F277" s="1"/>
  <c r="F276"/>
  <c r="F275"/>
  <c r="F273"/>
  <c r="F272"/>
  <c r="F271"/>
  <c r="F270"/>
  <c r="F269"/>
  <c r="F268"/>
  <c r="F267"/>
  <c r="F266"/>
  <c r="F265"/>
  <c r="F264"/>
  <c r="E264"/>
  <c r="D264"/>
  <c r="F263"/>
  <c r="F262"/>
  <c r="F261"/>
  <c r="E260"/>
  <c r="D260"/>
  <c r="F260" s="1"/>
  <c r="F259"/>
  <c r="F258"/>
  <c r="F257"/>
  <c r="F256"/>
  <c r="E256"/>
  <c r="D256"/>
  <c r="E255"/>
  <c r="F254"/>
  <c r="F253"/>
  <c r="E252"/>
  <c r="F252" s="1"/>
  <c r="D252"/>
  <c r="F250"/>
  <c r="F249"/>
  <c r="E248"/>
  <c r="F248" s="1"/>
  <c r="D248"/>
  <c r="F247"/>
  <c r="F246"/>
  <c r="F245"/>
  <c r="F244"/>
  <c r="F243"/>
  <c r="F242"/>
  <c r="F241"/>
  <c r="F240"/>
  <c r="F239"/>
  <c r="F238"/>
  <c r="F237"/>
  <c r="E237"/>
  <c r="D237"/>
  <c r="F236"/>
  <c r="F235"/>
  <c r="F234"/>
  <c r="F233"/>
  <c r="F232"/>
  <c r="F231"/>
  <c r="F230"/>
  <c r="F229"/>
  <c r="F228"/>
  <c r="F227"/>
  <c r="F226"/>
  <c r="F225"/>
  <c r="F224"/>
  <c r="F223"/>
  <c r="F222"/>
  <c r="F221"/>
  <c r="F220"/>
  <c r="E220"/>
  <c r="D220"/>
  <c r="E219"/>
  <c r="H339" i="9" s="1"/>
  <c r="D219" i="5"/>
  <c r="F219" s="1"/>
  <c r="F218"/>
  <c r="F217"/>
  <c r="F216"/>
  <c r="F215"/>
  <c r="F214"/>
  <c r="F213"/>
  <c r="F212"/>
  <c r="F211"/>
  <c r="E211"/>
  <c r="D211"/>
  <c r="F210"/>
  <c r="F209"/>
  <c r="F208"/>
  <c r="F207"/>
  <c r="F206"/>
  <c r="F205"/>
  <c r="E204"/>
  <c r="D204"/>
  <c r="D203" s="1"/>
  <c r="E203"/>
  <c r="H338" i="9" s="1"/>
  <c r="F202" i="5"/>
  <c r="F201"/>
  <c r="F200"/>
  <c r="F199"/>
  <c r="F198"/>
  <c r="F197"/>
  <c r="E197"/>
  <c r="H337" i="9" s="1"/>
  <c r="D197" i="5"/>
  <c r="G337" i="9" s="1"/>
  <c r="F196" i="5"/>
  <c r="F195"/>
  <c r="F194"/>
  <c r="F193"/>
  <c r="F192"/>
  <c r="F191"/>
  <c r="F190"/>
  <c r="F189"/>
  <c r="F188"/>
  <c r="F187"/>
  <c r="E186"/>
  <c r="D186"/>
  <c r="F186" s="1"/>
  <c r="F185"/>
  <c r="F184"/>
  <c r="F183"/>
  <c r="F182"/>
  <c r="F181"/>
  <c r="E181"/>
  <c r="D181"/>
  <c r="F180"/>
  <c r="F179"/>
  <c r="E178"/>
  <c r="H336" i="9" s="1"/>
  <c r="D178" i="5"/>
  <c r="G336" i="9" s="1"/>
  <c r="F174" i="5"/>
  <c r="F173"/>
  <c r="F172"/>
  <c r="E171"/>
  <c r="D171"/>
  <c r="F171" s="1"/>
  <c r="F170"/>
  <c r="F169"/>
  <c r="F168"/>
  <c r="F167"/>
  <c r="F166"/>
  <c r="E165"/>
  <c r="D165"/>
  <c r="F165" s="1"/>
  <c r="F164"/>
  <c r="F163"/>
  <c r="F162"/>
  <c r="F161"/>
  <c r="F160"/>
  <c r="F159"/>
  <c r="F158"/>
  <c r="F157"/>
  <c r="F156"/>
  <c r="F155"/>
  <c r="F154"/>
  <c r="F153"/>
  <c r="F152"/>
  <c r="F151"/>
  <c r="E150"/>
  <c r="H315" i="9" s="1"/>
  <c r="D150" i="5"/>
  <c r="G316" i="9" s="1"/>
  <c r="F149" i="5"/>
  <c r="F148"/>
  <c r="F146"/>
  <c r="F145"/>
  <c r="F144"/>
  <c r="E143"/>
  <c r="D143"/>
  <c r="F143" s="1"/>
  <c r="F142"/>
  <c r="F141"/>
  <c r="F140"/>
  <c r="F139"/>
  <c r="F138"/>
  <c r="F137"/>
  <c r="E136"/>
  <c r="E135" s="1"/>
  <c r="D136"/>
  <c r="F136" s="1"/>
  <c r="D135"/>
  <c r="F135" s="1"/>
  <c r="F134"/>
  <c r="F133"/>
  <c r="F132"/>
  <c r="F131"/>
  <c r="F130"/>
  <c r="F129"/>
  <c r="F128"/>
  <c r="F127"/>
  <c r="E127"/>
  <c r="D127"/>
  <c r="F126"/>
  <c r="F125"/>
  <c r="F124"/>
  <c r="F123"/>
  <c r="F122"/>
  <c r="F121"/>
  <c r="F120"/>
  <c r="E120"/>
  <c r="D120"/>
  <c r="D119" s="1"/>
  <c r="F119" s="1"/>
  <c r="E119"/>
  <c r="F118"/>
  <c r="F117"/>
  <c r="F116"/>
  <c r="F115"/>
  <c r="F114"/>
  <c r="F113"/>
  <c r="F112"/>
  <c r="F111"/>
  <c r="F110"/>
  <c r="F109"/>
  <c r="F108"/>
  <c r="E107"/>
  <c r="D107"/>
  <c r="F107" s="1"/>
  <c r="F106"/>
  <c r="F105"/>
  <c r="F104"/>
  <c r="F103"/>
  <c r="F102"/>
  <c r="F101"/>
  <c r="F100"/>
  <c r="F99"/>
  <c r="F98"/>
  <c r="F97"/>
  <c r="F96"/>
  <c r="F95"/>
  <c r="F94"/>
  <c r="F93"/>
  <c r="F92"/>
  <c r="F91"/>
  <c r="F90"/>
  <c r="E89"/>
  <c r="E88" s="1"/>
  <c r="D89"/>
  <c r="D88" s="1"/>
  <c r="F87"/>
  <c r="F86"/>
  <c r="F85"/>
  <c r="F84"/>
  <c r="F83"/>
  <c r="F82"/>
  <c r="E82"/>
  <c r="D82"/>
  <c r="F81"/>
  <c r="F80"/>
  <c r="F79"/>
  <c r="F78"/>
  <c r="F77"/>
  <c r="F76"/>
  <c r="E76"/>
  <c r="D76"/>
  <c r="F75"/>
  <c r="F74"/>
  <c r="F73"/>
  <c r="F72"/>
  <c r="E71"/>
  <c r="F71" s="1"/>
  <c r="D71"/>
  <c r="D70"/>
  <c r="F68"/>
  <c r="F67"/>
  <c r="F66"/>
  <c r="F65"/>
  <c r="F64"/>
  <c r="E63"/>
  <c r="D63"/>
  <c r="F63" s="1"/>
  <c r="F62"/>
  <c r="F61"/>
  <c r="F60"/>
  <c r="F59"/>
  <c r="F58"/>
  <c r="F57"/>
  <c r="E56"/>
  <c r="D56"/>
  <c r="F56" s="1"/>
  <c r="F55"/>
  <c r="F54"/>
  <c r="F53"/>
  <c r="F52"/>
  <c r="E52"/>
  <c r="D52"/>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D12"/>
  <c r="F11"/>
  <c r="F10"/>
  <c r="F9"/>
  <c r="F8"/>
  <c r="E8"/>
  <c r="D8"/>
  <c r="D7"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F636"/>
  <c r="E636"/>
  <c r="E629" s="1"/>
  <c r="D636"/>
  <c r="F635"/>
  <c r="F634"/>
  <c r="F633"/>
  <c r="E633"/>
  <c r="D633"/>
  <c r="F632"/>
  <c r="F631"/>
  <c r="E630"/>
  <c r="D630"/>
  <c r="D629" s="1"/>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F606" i="4"/>
  <c r="F605"/>
  <c r="F604"/>
  <c r="F603"/>
  <c r="E603"/>
  <c r="D603"/>
  <c r="F602"/>
  <c r="F601"/>
  <c r="F600"/>
  <c r="F599"/>
  <c r="F598"/>
  <c r="E598"/>
  <c r="D598"/>
  <c r="E597"/>
  <c r="D597"/>
  <c r="F597" s="1"/>
  <c r="F596"/>
  <c r="F595"/>
  <c r="F594"/>
  <c r="E594"/>
  <c r="D594"/>
  <c r="F593"/>
  <c r="F592"/>
  <c r="F591"/>
  <c r="E591"/>
  <c r="D591"/>
  <c r="F590"/>
  <c r="F589"/>
  <c r="E589"/>
  <c r="D589"/>
  <c r="F588"/>
  <c r="F587"/>
  <c r="F586"/>
  <c r="E585"/>
  <c r="E584" s="1"/>
  <c r="D585"/>
  <c r="F585" s="1"/>
  <c r="D584"/>
  <c r="F584" s="1"/>
  <c r="F583"/>
  <c r="F582"/>
  <c r="E581"/>
  <c r="D581"/>
  <c r="F581" s="1"/>
  <c r="F580"/>
  <c r="F579"/>
  <c r="F578"/>
  <c r="E578"/>
  <c r="E571" s="1"/>
  <c r="D578"/>
  <c r="F577"/>
  <c r="F576"/>
  <c r="F575"/>
  <c r="E575"/>
  <c r="D575"/>
  <c r="F574"/>
  <c r="F573"/>
  <c r="E572"/>
  <c r="D572"/>
  <c r="D571" s="1"/>
  <c r="F571" s="1"/>
  <c r="F570"/>
  <c r="F569"/>
  <c r="F568"/>
  <c r="F567"/>
  <c r="F566"/>
  <c r="F565"/>
  <c r="F564"/>
  <c r="F563"/>
  <c r="F562"/>
  <c r="E562"/>
  <c r="D562"/>
  <c r="F561"/>
  <c r="F560"/>
  <c r="F559"/>
  <c r="F558"/>
  <c r="E557"/>
  <c r="D557"/>
  <c r="F557" s="1"/>
  <c r="F556"/>
  <c r="F555"/>
  <c r="F554"/>
  <c r="F553"/>
  <c r="F552"/>
  <c r="F551"/>
  <c r="F550"/>
  <c r="E550"/>
  <c r="D550"/>
  <c r="F549"/>
  <c r="F548"/>
  <c r="F547"/>
  <c r="F546"/>
  <c r="E545"/>
  <c r="D545"/>
  <c r="F545" s="1"/>
  <c r="F544"/>
  <c r="F543"/>
  <c r="F542"/>
  <c r="E542"/>
  <c r="D542"/>
  <c r="F541"/>
  <c r="F540"/>
  <c r="F539"/>
  <c r="F538"/>
  <c r="E537"/>
  <c r="E536" s="1"/>
  <c r="E535" s="1"/>
  <c r="D537"/>
  <c r="F537" s="1"/>
  <c r="D536"/>
  <c r="D535" s="1"/>
  <c r="F534"/>
  <c r="F533"/>
  <c r="E532"/>
  <c r="D532"/>
  <c r="F532" s="1"/>
  <c r="F531"/>
  <c r="F530"/>
  <c r="E529"/>
  <c r="D529"/>
  <c r="F529" s="1"/>
  <c r="F528"/>
  <c r="F527"/>
  <c r="F526"/>
  <c r="E526"/>
  <c r="D526"/>
  <c r="F525"/>
  <c r="F524"/>
  <c r="F523"/>
  <c r="E523"/>
  <c r="D523"/>
  <c r="E522"/>
  <c r="F521"/>
  <c r="F520"/>
  <c r="F519"/>
  <c r="F518"/>
  <c r="F517"/>
  <c r="F516"/>
  <c r="F515"/>
  <c r="E514"/>
  <c r="D514"/>
  <c r="F514" s="1"/>
  <c r="F513"/>
  <c r="F512"/>
  <c r="F511"/>
  <c r="F510"/>
  <c r="F509"/>
  <c r="E509"/>
  <c r="D509"/>
  <c r="F508"/>
  <c r="F507"/>
  <c r="F506"/>
  <c r="F505"/>
  <c r="F504"/>
  <c r="F503"/>
  <c r="E502"/>
  <c r="D502"/>
  <c r="F502" s="1"/>
  <c r="F501"/>
  <c r="F500"/>
  <c r="F499"/>
  <c r="F498"/>
  <c r="F497"/>
  <c r="E497"/>
  <c r="D497"/>
  <c r="F496"/>
  <c r="F495"/>
  <c r="F494"/>
  <c r="F493"/>
  <c r="F492"/>
  <c r="E492"/>
  <c r="E491" s="1"/>
  <c r="D485" i="1" s="1"/>
  <c r="D492" i="4"/>
  <c r="D491"/>
  <c r="F491" s="1"/>
  <c r="F490"/>
  <c r="F489"/>
  <c r="F488"/>
  <c r="E488"/>
  <c r="D488"/>
  <c r="F487"/>
  <c r="F486"/>
  <c r="F485"/>
  <c r="E485"/>
  <c r="D485"/>
  <c r="F484"/>
  <c r="F483"/>
  <c r="F482"/>
  <c r="F481"/>
  <c r="F480"/>
  <c r="E480"/>
  <c r="D480"/>
  <c r="E479"/>
  <c r="D479"/>
  <c r="F479" s="1"/>
  <c r="F478"/>
  <c r="F477"/>
  <c r="F476"/>
  <c r="E476"/>
  <c r="D476"/>
  <c r="F475"/>
  <c r="F474"/>
  <c r="F473"/>
  <c r="E473"/>
  <c r="D473"/>
  <c r="F472"/>
  <c r="F471"/>
  <c r="E470"/>
  <c r="D470"/>
  <c r="F470" s="1"/>
  <c r="F469"/>
  <c r="F468"/>
  <c r="E467"/>
  <c r="E466" s="1"/>
  <c r="D467"/>
  <c r="F467" s="1"/>
  <c r="D466"/>
  <c r="F466" s="1"/>
  <c r="F465"/>
  <c r="F464"/>
  <c r="F463"/>
  <c r="F462"/>
  <c r="F461"/>
  <c r="F460"/>
  <c r="F459"/>
  <c r="F458"/>
  <c r="F457"/>
  <c r="E457"/>
  <c r="D457"/>
  <c r="F456"/>
  <c r="F455"/>
  <c r="F454"/>
  <c r="F453"/>
  <c r="F452"/>
  <c r="E452"/>
  <c r="D452"/>
  <c r="F451"/>
  <c r="F450"/>
  <c r="F449"/>
  <c r="F448"/>
  <c r="F447"/>
  <c r="F446"/>
  <c r="F445"/>
  <c r="E445"/>
  <c r="D445"/>
  <c r="F444"/>
  <c r="F443"/>
  <c r="F442"/>
  <c r="F441"/>
  <c r="F440"/>
  <c r="E440"/>
  <c r="D440"/>
  <c r="F439"/>
  <c r="F438"/>
  <c r="F437"/>
  <c r="E437"/>
  <c r="D437"/>
  <c r="F436"/>
  <c r="F435"/>
  <c r="F434"/>
  <c r="F433"/>
  <c r="F432"/>
  <c r="E432"/>
  <c r="E431" s="1"/>
  <c r="D432"/>
  <c r="D431"/>
  <c r="F431" s="1"/>
  <c r="E428"/>
  <c r="D428"/>
  <c r="F428" s="1"/>
  <c r="E427"/>
  <c r="F427" s="1"/>
  <c r="D427"/>
  <c r="E426"/>
  <c r="D426"/>
  <c r="F421"/>
  <c r="F420"/>
  <c r="F419"/>
  <c r="F416"/>
  <c r="F415"/>
  <c r="F414"/>
  <c r="F413"/>
  <c r="E412"/>
  <c r="D412"/>
  <c r="F411"/>
  <c r="E410"/>
  <c r="D410"/>
  <c r="F410" s="1"/>
  <c r="F409"/>
  <c r="F408"/>
  <c r="F407"/>
  <c r="E407"/>
  <c r="D407"/>
  <c r="D406" s="1"/>
  <c r="E406"/>
  <c r="F405"/>
  <c r="F404"/>
  <c r="F403"/>
  <c r="F402"/>
  <c r="E401"/>
  <c r="D396" i="1" s="1"/>
  <c r="D401" i="4"/>
  <c r="F400"/>
  <c r="F399"/>
  <c r="E398"/>
  <c r="D398"/>
  <c r="F398" s="1"/>
  <c r="F397"/>
  <c r="F396"/>
  <c r="F395"/>
  <c r="F394"/>
  <c r="E393"/>
  <c r="D393"/>
  <c r="F393" s="1"/>
  <c r="F392"/>
  <c r="F391"/>
  <c r="F390"/>
  <c r="F389"/>
  <c r="E388"/>
  <c r="F388" s="1"/>
  <c r="D388"/>
  <c r="F387"/>
  <c r="F386"/>
  <c r="F385"/>
  <c r="F384"/>
  <c r="F383"/>
  <c r="F382"/>
  <c r="F381"/>
  <c r="F380"/>
  <c r="E379"/>
  <c r="F379" s="1"/>
  <c r="D379"/>
  <c r="F378"/>
  <c r="F377"/>
  <c r="F376"/>
  <c r="F375"/>
  <c r="E374"/>
  <c r="D374"/>
  <c r="F374" s="1"/>
  <c r="D373"/>
  <c r="F372"/>
  <c r="F371"/>
  <c r="F370"/>
  <c r="F369"/>
  <c r="F368"/>
  <c r="F367"/>
  <c r="E366"/>
  <c r="D366"/>
  <c r="F366" s="1"/>
  <c r="F365"/>
  <c r="F364"/>
  <c r="F363"/>
  <c r="F362"/>
  <c r="E362"/>
  <c r="E361" s="1"/>
  <c r="D362"/>
  <c r="D361"/>
  <c r="D360" s="1"/>
  <c r="F359"/>
  <c r="E358"/>
  <c r="D358"/>
  <c r="F358" s="1"/>
  <c r="F357"/>
  <c r="F356"/>
  <c r="F355"/>
  <c r="E355"/>
  <c r="D355"/>
  <c r="D354" s="1"/>
  <c r="E354"/>
  <c r="F353"/>
  <c r="F352"/>
  <c r="F351"/>
  <c r="F350"/>
  <c r="E349"/>
  <c r="D349"/>
  <c r="F349" s="1"/>
  <c r="F348"/>
  <c r="F347"/>
  <c r="E346"/>
  <c r="D346"/>
  <c r="F346" s="1"/>
  <c r="F345"/>
  <c r="F344"/>
  <c r="F343"/>
  <c r="F342"/>
  <c r="E341"/>
  <c r="D341"/>
  <c r="F341" s="1"/>
  <c r="F340"/>
  <c r="F339"/>
  <c r="F338"/>
  <c r="F337"/>
  <c r="E336"/>
  <c r="F336" s="1"/>
  <c r="D336"/>
  <c r="F335"/>
  <c r="F334"/>
  <c r="F333"/>
  <c r="F332"/>
  <c r="F331"/>
  <c r="F330"/>
  <c r="F329"/>
  <c r="F328"/>
  <c r="F327"/>
  <c r="E327"/>
  <c r="D327"/>
  <c r="F326"/>
  <c r="F325"/>
  <c r="F324"/>
  <c r="F323"/>
  <c r="E322"/>
  <c r="D322"/>
  <c r="F322" s="1"/>
  <c r="D321"/>
  <c r="F320"/>
  <c r="F319"/>
  <c r="F318"/>
  <c r="F317"/>
  <c r="F316"/>
  <c r="F315"/>
  <c r="E314"/>
  <c r="D314"/>
  <c r="F314" s="1"/>
  <c r="F313"/>
  <c r="F312"/>
  <c r="F311"/>
  <c r="E310"/>
  <c r="F310" s="1"/>
  <c r="D310"/>
  <c r="D309"/>
  <c r="D308" s="1"/>
  <c r="F306"/>
  <c r="F305"/>
  <c r="F304"/>
  <c r="F303"/>
  <c r="F302"/>
  <c r="F298"/>
  <c r="E298"/>
  <c r="D298"/>
  <c r="E297"/>
  <c r="D297"/>
  <c r="F297" s="1"/>
  <c r="F296"/>
  <c r="F295"/>
  <c r="F294"/>
  <c r="F293"/>
  <c r="F292"/>
  <c r="F291"/>
  <c r="F290"/>
  <c r="F289"/>
  <c r="E289"/>
  <c r="D289"/>
  <c r="F288"/>
  <c r="F287"/>
  <c r="F286"/>
  <c r="F285"/>
  <c r="F284"/>
  <c r="E283"/>
  <c r="F283" s="1"/>
  <c r="D283"/>
  <c r="F282"/>
  <c r="F281"/>
  <c r="F280"/>
  <c r="F279"/>
  <c r="F278"/>
  <c r="E278"/>
  <c r="D278"/>
  <c r="F277"/>
  <c r="F276"/>
  <c r="F275"/>
  <c r="E274"/>
  <c r="D274"/>
  <c r="D273" s="1"/>
  <c r="F272"/>
  <c r="F271"/>
  <c r="F270"/>
  <c r="E269"/>
  <c r="D269"/>
  <c r="F268"/>
  <c r="F267"/>
  <c r="F266"/>
  <c r="F265"/>
  <c r="F264"/>
  <c r="E263"/>
  <c r="E262" s="1"/>
  <c r="D258" i="1" s="1"/>
  <c r="D263" i="4"/>
  <c r="F263" s="1"/>
  <c r="D262"/>
  <c r="F261"/>
  <c r="F260"/>
  <c r="F259"/>
  <c r="F258"/>
  <c r="F257"/>
  <c r="E257"/>
  <c r="D257"/>
  <c r="F256"/>
  <c r="F255"/>
  <c r="E254"/>
  <c r="D254"/>
  <c r="F254" s="1"/>
  <c r="F253"/>
  <c r="F252"/>
  <c r="F251"/>
  <c r="F250"/>
  <c r="E250"/>
  <c r="D250"/>
  <c r="F249"/>
  <c r="F248"/>
  <c r="F247"/>
  <c r="E246"/>
  <c r="D246"/>
  <c r="F246" s="1"/>
  <c r="F245"/>
  <c r="F244"/>
  <c r="F243"/>
  <c r="F242"/>
  <c r="E242"/>
  <c r="D242"/>
  <c r="F241"/>
  <c r="F240"/>
  <c r="F239"/>
  <c r="F238"/>
  <c r="E237"/>
  <c r="D237"/>
  <c r="F237" s="1"/>
  <c r="F236"/>
  <c r="F235"/>
  <c r="F234"/>
  <c r="E234"/>
  <c r="D234"/>
  <c r="F233"/>
  <c r="F232"/>
  <c r="F231"/>
  <c r="E231"/>
  <c r="E230" s="1"/>
  <c r="D226" i="1" s="1"/>
  <c r="D231" i="4"/>
  <c r="F229"/>
  <c r="F228"/>
  <c r="F227"/>
  <c r="F226"/>
  <c r="E225"/>
  <c r="D225"/>
  <c r="F225" s="1"/>
  <c r="F224"/>
  <c r="F223"/>
  <c r="F222"/>
  <c r="E222"/>
  <c r="D222"/>
  <c r="D221" s="1"/>
  <c r="E221"/>
  <c r="F220"/>
  <c r="F219"/>
  <c r="F218"/>
  <c r="F217"/>
  <c r="E216"/>
  <c r="D216"/>
  <c r="F216" s="1"/>
  <c r="F215"/>
  <c r="F214"/>
  <c r="F213"/>
  <c r="F212"/>
  <c r="F211"/>
  <c r="F210"/>
  <c r="F209"/>
  <c r="F208"/>
  <c r="E208"/>
  <c r="D208"/>
  <c r="F207"/>
  <c r="F206"/>
  <c r="F205"/>
  <c r="F204"/>
  <c r="E203"/>
  <c r="E202" s="1"/>
  <c r="D198" i="1" s="1"/>
  <c r="D203" i="4"/>
  <c r="F203" s="1"/>
  <c r="D202"/>
  <c r="F201"/>
  <c r="F200"/>
  <c r="F199"/>
  <c r="F198"/>
  <c r="F197"/>
  <c r="F196"/>
  <c r="F195"/>
  <c r="E194"/>
  <c r="F194" s="1"/>
  <c r="D194"/>
  <c r="F193"/>
  <c r="F192"/>
  <c r="F191"/>
  <c r="F190"/>
  <c r="E189"/>
  <c r="D189"/>
  <c r="F189" s="1"/>
  <c r="F188"/>
  <c r="F187"/>
  <c r="F186"/>
  <c r="F185"/>
  <c r="F184"/>
  <c r="F183"/>
  <c r="F182"/>
  <c r="F181"/>
  <c r="F180"/>
  <c r="F179"/>
  <c r="E178"/>
  <c r="F178" s="1"/>
  <c r="D178"/>
  <c r="F177"/>
  <c r="F176"/>
  <c r="F175"/>
  <c r="F174"/>
  <c r="F173"/>
  <c r="F172"/>
  <c r="F171"/>
  <c r="E170"/>
  <c r="D166" i="1" s="1"/>
  <c r="G166" s="1"/>
  <c r="D170" i="4"/>
  <c r="F169"/>
  <c r="F168"/>
  <c r="F167"/>
  <c r="F166"/>
  <c r="E165"/>
  <c r="F165" s="1"/>
  <c r="D165"/>
  <c r="F163"/>
  <c r="F162"/>
  <c r="F161"/>
  <c r="E160"/>
  <c r="D160"/>
  <c r="F160" s="1"/>
  <c r="F159"/>
  <c r="F158"/>
  <c r="F157"/>
  <c r="F156"/>
  <c r="F155"/>
  <c r="E154"/>
  <c r="D154"/>
  <c r="D153" s="1"/>
  <c r="F151"/>
  <c r="F150"/>
  <c r="F149"/>
  <c r="F148"/>
  <c r="F147"/>
  <c r="F146"/>
  <c r="F145"/>
  <c r="F144"/>
  <c r="F143"/>
  <c r="F142"/>
  <c r="E141"/>
  <c r="E140" s="1"/>
  <c r="D141"/>
  <c r="F141" s="1"/>
  <c r="D140"/>
  <c r="F139"/>
  <c r="F138"/>
  <c r="F137"/>
  <c r="F136"/>
  <c r="E135"/>
  <c r="E134" s="1"/>
  <c r="D130" i="1" s="1"/>
  <c r="D135" i="4"/>
  <c r="D134"/>
  <c r="F134" s="1"/>
  <c r="F133"/>
  <c r="F132"/>
  <c r="F131"/>
  <c r="F130"/>
  <c r="E129"/>
  <c r="E125" s="1"/>
  <c r="D121" i="1" s="1"/>
  <c r="D129" i="4"/>
  <c r="F128"/>
  <c r="F127"/>
  <c r="E126"/>
  <c r="D126"/>
  <c r="D125" s="1"/>
  <c r="F124"/>
  <c r="F123"/>
  <c r="F122"/>
  <c r="F121"/>
  <c r="F120"/>
  <c r="E120"/>
  <c r="D120"/>
  <c r="F119"/>
  <c r="F118"/>
  <c r="F117"/>
  <c r="F116"/>
  <c r="F115"/>
  <c r="F114"/>
  <c r="F113"/>
  <c r="E112"/>
  <c r="D112"/>
  <c r="F111"/>
  <c r="F110"/>
  <c r="F109"/>
  <c r="F108"/>
  <c r="E107"/>
  <c r="E106" s="1"/>
  <c r="D102" i="1" s="1"/>
  <c r="D107" i="4"/>
  <c r="F107" s="1"/>
  <c r="F105"/>
  <c r="F104"/>
  <c r="F103"/>
  <c r="F102"/>
  <c r="F101"/>
  <c r="F100"/>
  <c r="F99"/>
  <c r="E98"/>
  <c r="D98"/>
  <c r="F98" s="1"/>
  <c r="F97"/>
  <c r="F96"/>
  <c r="F95"/>
  <c r="F94"/>
  <c r="F93"/>
  <c r="F92"/>
  <c r="E91"/>
  <c r="D91"/>
  <c r="F91" s="1"/>
  <c r="F90"/>
  <c r="F89"/>
  <c r="F88"/>
  <c r="F87"/>
  <c r="F86"/>
  <c r="F85"/>
  <c r="F84"/>
  <c r="E83"/>
  <c r="E82" s="1"/>
  <c r="D78" i="1" s="1"/>
  <c r="D83" i="4"/>
  <c r="F83" s="1"/>
  <c r="F81"/>
  <c r="F80"/>
  <c r="F79"/>
  <c r="F78"/>
  <c r="F77"/>
  <c r="E77"/>
  <c r="D77"/>
  <c r="F76"/>
  <c r="F75"/>
  <c r="E74"/>
  <c r="F74" s="1"/>
  <c r="D74"/>
  <c r="F73"/>
  <c r="F72"/>
  <c r="E71"/>
  <c r="D71"/>
  <c r="F71" s="1"/>
  <c r="F70"/>
  <c r="F69"/>
  <c r="E68"/>
  <c r="D68"/>
  <c r="F68" s="1"/>
  <c r="F67"/>
  <c r="F66"/>
  <c r="F65"/>
  <c r="F64"/>
  <c r="E64"/>
  <c r="D64"/>
  <c r="F63"/>
  <c r="F62"/>
  <c r="E61"/>
  <c r="D61"/>
  <c r="F61" s="1"/>
  <c r="F60"/>
  <c r="F59"/>
  <c r="E58"/>
  <c r="D58"/>
  <c r="F58" s="1"/>
  <c r="F57"/>
  <c r="F56"/>
  <c r="F55"/>
  <c r="F54"/>
  <c r="E53"/>
  <c r="D53"/>
  <c r="F53" s="1"/>
  <c r="F52"/>
  <c r="F51"/>
  <c r="E50"/>
  <c r="D50"/>
  <c r="D49" s="1"/>
  <c r="F48"/>
  <c r="F47"/>
  <c r="F46"/>
  <c r="F45"/>
  <c r="F44"/>
  <c r="E44"/>
  <c r="D44"/>
  <c r="D43" s="1"/>
  <c r="E43"/>
  <c r="F42"/>
  <c r="F41"/>
  <c r="F40"/>
  <c r="E39"/>
  <c r="D39"/>
  <c r="F39" s="1"/>
  <c r="F38"/>
  <c r="F37"/>
  <c r="E36"/>
  <c r="D36"/>
  <c r="F36" s="1"/>
  <c r="F35"/>
  <c r="F34"/>
  <c r="F33"/>
  <c r="F32"/>
  <c r="F31"/>
  <c r="F30"/>
  <c r="E29"/>
  <c r="D29"/>
  <c r="F29" s="1"/>
  <c r="F28"/>
  <c r="F27"/>
  <c r="F26"/>
  <c r="F25"/>
  <c r="F24"/>
  <c r="E23"/>
  <c r="D23"/>
  <c r="F23" s="1"/>
  <c r="F22"/>
  <c r="F21"/>
  <c r="F20"/>
  <c r="F19"/>
  <c r="F18"/>
  <c r="E17"/>
  <c r="E7" s="1"/>
  <c r="D17"/>
  <c r="F17" s="1"/>
  <c r="F16"/>
  <c r="F15"/>
  <c r="F14"/>
  <c r="F13"/>
  <c r="F12"/>
  <c r="F11"/>
  <c r="F10"/>
  <c r="F9"/>
  <c r="E8"/>
  <c r="D8"/>
  <c r="D7" s="1"/>
  <c r="G41" i="3"/>
  <c r="B41"/>
  <c r="G40"/>
  <c r="B40"/>
  <c r="G39"/>
  <c r="B39"/>
  <c r="H38"/>
  <c r="G38"/>
  <c r="B38"/>
  <c r="I36"/>
  <c r="H36"/>
  <c r="G36"/>
  <c r="B36"/>
  <c r="I35"/>
  <c r="H35"/>
  <c r="G35"/>
  <c r="B35"/>
  <c r="H34"/>
  <c r="G34"/>
  <c r="B34"/>
  <c r="H33"/>
  <c r="G33"/>
  <c r="B33"/>
  <c r="I31"/>
  <c r="G31"/>
  <c r="B31"/>
  <c r="I30"/>
  <c r="G30"/>
  <c r="B30"/>
  <c r="I29"/>
  <c r="H29"/>
  <c r="G29"/>
  <c r="B29"/>
  <c r="I28"/>
  <c r="H28"/>
  <c r="G28"/>
  <c r="B28"/>
  <c r="I27"/>
  <c r="G27"/>
  <c r="B27"/>
  <c r="G25"/>
  <c r="B25"/>
  <c r="G24"/>
  <c r="B24"/>
  <c r="G23"/>
  <c r="B23"/>
  <c r="H22"/>
  <c r="G22"/>
  <c r="B22"/>
  <c r="G20"/>
  <c r="B20"/>
  <c r="G19"/>
  <c r="B19"/>
  <c r="G18"/>
  <c r="B18"/>
  <c r="G17"/>
  <c r="B17"/>
  <c r="H10" a="1"/>
  <c r="H10" s="1"/>
  <c r="L3" i="9" s="1"/>
  <c r="G1686" i="1"/>
  <c r="C1686"/>
  <c r="H1686" s="1"/>
  <c r="G1685"/>
  <c r="C1685"/>
  <c r="H1685" s="1"/>
  <c r="C1684"/>
  <c r="G1684" s="1"/>
  <c r="C1683"/>
  <c r="G1683" s="1"/>
  <c r="C1682"/>
  <c r="H1682" s="1"/>
  <c r="C1680"/>
  <c r="G1680" s="1"/>
  <c r="H1679"/>
  <c r="C1679"/>
  <c r="G1679" s="1"/>
  <c r="H1678"/>
  <c r="G1678"/>
  <c r="C1678"/>
  <c r="G1677"/>
  <c r="C1677"/>
  <c r="H1677" s="1"/>
  <c r="C1676"/>
  <c r="G1676" s="1"/>
  <c r="H1675"/>
  <c r="C1675"/>
  <c r="G1675" s="1"/>
  <c r="H1674"/>
  <c r="G1674"/>
  <c r="C1674"/>
  <c r="G1673"/>
  <c r="C1673"/>
  <c r="H1673" s="1"/>
  <c r="C1672"/>
  <c r="G1672" s="1"/>
  <c r="H1671"/>
  <c r="C1671"/>
  <c r="G1671" s="1"/>
  <c r="H1670"/>
  <c r="G1670"/>
  <c r="C1670"/>
  <c r="G1669"/>
  <c r="C1669"/>
  <c r="H1669" s="1"/>
  <c r="C1668"/>
  <c r="G1668" s="1"/>
  <c r="H1667"/>
  <c r="C1667"/>
  <c r="G1667" s="1"/>
  <c r="H1666"/>
  <c r="G1666"/>
  <c r="C1666"/>
  <c r="G1665"/>
  <c r="C1665"/>
  <c r="H1665" s="1"/>
  <c r="C1664"/>
  <c r="G1664" s="1"/>
  <c r="H1663"/>
  <c r="C1663"/>
  <c r="G1663" s="1"/>
  <c r="H1662"/>
  <c r="G1662"/>
  <c r="C1662"/>
  <c r="G1661"/>
  <c r="C1661"/>
  <c r="H1661" s="1"/>
  <c r="C1660"/>
  <c r="G1660" s="1"/>
  <c r="H1659"/>
  <c r="C1659"/>
  <c r="G1659" s="1"/>
  <c r="H1658"/>
  <c r="G1658"/>
  <c r="C1658"/>
  <c r="G1657"/>
  <c r="C1657"/>
  <c r="H1657" s="1"/>
  <c r="C1656"/>
  <c r="G1656" s="1"/>
  <c r="H1655"/>
  <c r="C1655"/>
  <c r="G1655" s="1"/>
  <c r="H1654"/>
  <c r="G1654"/>
  <c r="C1654"/>
  <c r="G1653"/>
  <c r="C1653"/>
  <c r="H1653" s="1"/>
  <c r="C1652"/>
  <c r="G1652" s="1"/>
  <c r="H1651"/>
  <c r="C1651"/>
  <c r="G1651" s="1"/>
  <c r="H1650"/>
  <c r="G1650"/>
  <c r="C1650"/>
  <c r="G1649"/>
  <c r="C1649"/>
  <c r="H1649" s="1"/>
  <c r="C1648"/>
  <c r="G1648" s="1"/>
  <c r="H1647"/>
  <c r="C1647"/>
  <c r="G1647" s="1"/>
  <c r="H1646"/>
  <c r="G1646"/>
  <c r="C1646"/>
  <c r="G1645"/>
  <c r="C1645"/>
  <c r="H1645" s="1"/>
  <c r="C1644"/>
  <c r="G1644" s="1"/>
  <c r="H1643"/>
  <c r="C1643"/>
  <c r="G1643" s="1"/>
  <c r="H1642"/>
  <c r="G1642"/>
  <c r="C1642"/>
  <c r="G1641"/>
  <c r="C1641"/>
  <c r="H1641" s="1"/>
  <c r="C1640"/>
  <c r="G1640" s="1"/>
  <c r="H1639"/>
  <c r="C1639"/>
  <c r="G1639" s="1"/>
  <c r="H1638"/>
  <c r="G1638"/>
  <c r="C1638"/>
  <c r="G1637"/>
  <c r="C1637"/>
  <c r="H1637" s="1"/>
  <c r="C1636"/>
  <c r="G1636" s="1"/>
  <c r="H1635"/>
  <c r="C1635"/>
  <c r="G1635" s="1"/>
  <c r="H1634"/>
  <c r="G1634"/>
  <c r="C1634"/>
  <c r="G1633"/>
  <c r="C1633"/>
  <c r="H1633" s="1"/>
  <c r="C1632"/>
  <c r="G1632" s="1"/>
  <c r="H1631"/>
  <c r="C1631"/>
  <c r="G1631" s="1"/>
  <c r="G1630"/>
  <c r="C1630"/>
  <c r="H1630" s="1"/>
  <c r="C1629"/>
  <c r="H1629" s="1"/>
  <c r="C1628"/>
  <c r="G1628" s="1"/>
  <c r="H1627"/>
  <c r="C1627"/>
  <c r="G1627" s="1"/>
  <c r="H1626"/>
  <c r="G1626"/>
  <c r="C1626"/>
  <c r="G1625"/>
  <c r="C1625"/>
  <c r="H1625" s="1"/>
  <c r="C1624"/>
  <c r="G1624" s="1"/>
  <c r="H1623"/>
  <c r="C1623"/>
  <c r="G1623" s="1"/>
  <c r="C1620"/>
  <c r="G1620" s="1"/>
  <c r="H1619"/>
  <c r="C1619"/>
  <c r="G1619" s="1"/>
  <c r="H1618"/>
  <c r="G1618"/>
  <c r="C1618"/>
  <c r="G1617"/>
  <c r="C1617"/>
  <c r="H1617" s="1"/>
  <c r="C1616"/>
  <c r="G1616" s="1"/>
  <c r="H1615"/>
  <c r="C1615"/>
  <c r="G1615" s="1"/>
  <c r="H1614"/>
  <c r="G1614"/>
  <c r="C1614"/>
  <c r="C1613"/>
  <c r="H1613" s="1"/>
  <c r="C1612"/>
  <c r="G1612" s="1"/>
  <c r="H1611"/>
  <c r="C1611"/>
  <c r="G1611" s="1"/>
  <c r="C1610"/>
  <c r="G1610" s="1"/>
  <c r="G1609"/>
  <c r="C1609"/>
  <c r="H1609" s="1"/>
  <c r="C1608"/>
  <c r="G1608" s="1"/>
  <c r="H1607"/>
  <c r="C1607"/>
  <c r="G1607" s="1"/>
  <c r="C1606"/>
  <c r="G1606" s="1"/>
  <c r="C1605"/>
  <c r="H1605" s="1"/>
  <c r="H1603"/>
  <c r="C1603"/>
  <c r="G1603" s="1"/>
  <c r="C1601"/>
  <c r="H1601" s="1"/>
  <c r="C1600"/>
  <c r="G1600" s="1"/>
  <c r="H1599"/>
  <c r="C1599"/>
  <c r="G1599" s="1"/>
  <c r="H1598"/>
  <c r="G1598"/>
  <c r="C1598"/>
  <c r="G1597"/>
  <c r="C1597"/>
  <c r="H1597" s="1"/>
  <c r="C1596"/>
  <c r="G1596" s="1"/>
  <c r="H1595"/>
  <c r="C1595"/>
  <c r="G1595" s="1"/>
  <c r="C1594"/>
  <c r="G1594" s="1"/>
  <c r="C1593"/>
  <c r="H1593" s="1"/>
  <c r="C1592"/>
  <c r="G1592" s="1"/>
  <c r="H1591"/>
  <c r="C1591"/>
  <c r="G1591" s="1"/>
  <c r="H1590"/>
  <c r="G1590"/>
  <c r="C1590"/>
  <c r="G1589"/>
  <c r="C1589"/>
  <c r="H1589" s="1"/>
  <c r="C1588"/>
  <c r="G1588" s="1"/>
  <c r="H1587"/>
  <c r="C1587"/>
  <c r="G1587" s="1"/>
  <c r="G1586"/>
  <c r="C1586"/>
  <c r="H1586" s="1"/>
  <c r="C1585"/>
  <c r="H1585" s="1"/>
  <c r="C1584"/>
  <c r="G1584" s="1"/>
  <c r="H1582"/>
  <c r="G1582"/>
  <c r="C1582"/>
  <c r="D1581"/>
  <c r="C1581"/>
  <c r="J1581" s="1"/>
  <c r="G1580"/>
  <c r="D1580"/>
  <c r="H1580" s="1"/>
  <c r="C1580"/>
  <c r="D1579"/>
  <c r="C1579"/>
  <c r="J1579" s="1"/>
  <c r="G1578"/>
  <c r="I1578" s="1"/>
  <c r="D1578"/>
  <c r="H1578" s="1"/>
  <c r="C1578"/>
  <c r="G1577"/>
  <c r="D1577"/>
  <c r="H1577" s="1"/>
  <c r="C1577"/>
  <c r="D1576"/>
  <c r="C1576"/>
  <c r="J1576" s="1"/>
  <c r="G1575"/>
  <c r="I1575" s="1"/>
  <c r="D1575"/>
  <c r="H1575" s="1"/>
  <c r="C1575"/>
  <c r="D1574"/>
  <c r="C1574"/>
  <c r="J1574" s="1"/>
  <c r="G1573"/>
  <c r="D1573"/>
  <c r="H1573" s="1"/>
  <c r="C1573"/>
  <c r="G1572"/>
  <c r="D1572"/>
  <c r="H1572" s="1"/>
  <c r="C1572"/>
  <c r="D1571"/>
  <c r="D1570"/>
  <c r="C1570"/>
  <c r="J1570" s="1"/>
  <c r="G1569"/>
  <c r="I1569" s="1"/>
  <c r="D1569"/>
  <c r="H1569" s="1"/>
  <c r="C1569"/>
  <c r="D1568"/>
  <c r="C1568"/>
  <c r="J1568" s="1"/>
  <c r="G1567"/>
  <c r="D1567"/>
  <c r="H1567" s="1"/>
  <c r="C1567"/>
  <c r="D1566"/>
  <c r="C1566"/>
  <c r="J1566" s="1"/>
  <c r="G1565"/>
  <c r="I1565" s="1"/>
  <c r="D1565"/>
  <c r="H1565" s="1"/>
  <c r="C1565"/>
  <c r="D1564"/>
  <c r="C1564"/>
  <c r="J1564" s="1"/>
  <c r="D1563"/>
  <c r="C1563"/>
  <c r="G1562"/>
  <c r="D1562"/>
  <c r="H1562" s="1"/>
  <c r="C1562"/>
  <c r="D1561"/>
  <c r="C1561"/>
  <c r="J1561" s="1"/>
  <c r="G1560"/>
  <c r="I1560" s="1"/>
  <c r="D1560"/>
  <c r="H1560" s="1"/>
  <c r="C1560"/>
  <c r="D1559"/>
  <c r="C1559"/>
  <c r="J1559" s="1"/>
  <c r="G1558"/>
  <c r="D1558"/>
  <c r="H1558" s="1"/>
  <c r="C1558"/>
  <c r="D1557"/>
  <c r="C1557"/>
  <c r="J1557" s="1"/>
  <c r="D1556"/>
  <c r="C1556"/>
  <c r="G1556" s="1"/>
  <c r="C1555"/>
  <c r="G1554"/>
  <c r="D1554"/>
  <c r="H1554" s="1"/>
  <c r="C1554"/>
  <c r="D1553"/>
  <c r="C1553"/>
  <c r="J1553" s="1"/>
  <c r="G1552"/>
  <c r="I1552" s="1"/>
  <c r="D1552"/>
  <c r="H1552" s="1"/>
  <c r="C1552"/>
  <c r="D1551"/>
  <c r="C1551"/>
  <c r="J1551" s="1"/>
  <c r="G1550"/>
  <c r="D1550"/>
  <c r="H1550" s="1"/>
  <c r="C1550"/>
  <c r="D1549"/>
  <c r="C1549"/>
  <c r="J1549" s="1"/>
  <c r="G1548"/>
  <c r="I1548" s="1"/>
  <c r="D1548"/>
  <c r="H1548" s="1"/>
  <c r="C1548"/>
  <c r="H1547"/>
  <c r="G1547"/>
  <c r="D1547"/>
  <c r="C1547"/>
  <c r="J1547" s="1"/>
  <c r="D1546"/>
  <c r="J1546" s="1"/>
  <c r="C1546"/>
  <c r="G1546" s="1"/>
  <c r="H1545"/>
  <c r="G1545"/>
  <c r="I1545" s="1"/>
  <c r="D1545"/>
  <c r="C1545"/>
  <c r="J1545" s="1"/>
  <c r="D1544"/>
  <c r="J1544" s="1"/>
  <c r="C1544"/>
  <c r="G1544" s="1"/>
  <c r="H1543"/>
  <c r="G1543"/>
  <c r="I1543" s="1"/>
  <c r="D1543"/>
  <c r="C1543"/>
  <c r="J1543" s="1"/>
  <c r="D1542"/>
  <c r="J1542" s="1"/>
  <c r="C1542"/>
  <c r="G1542" s="1"/>
  <c r="D1541"/>
  <c r="G1541" s="1"/>
  <c r="C1541"/>
  <c r="D1540"/>
  <c r="G1540" s="1"/>
  <c r="C1540"/>
  <c r="C1539"/>
  <c r="C1538"/>
  <c r="D1537"/>
  <c r="H1536"/>
  <c r="G1536"/>
  <c r="D1536"/>
  <c r="C1536"/>
  <c r="H1535"/>
  <c r="G1535"/>
  <c r="D1535"/>
  <c r="C1535"/>
  <c r="H1534"/>
  <c r="G1534"/>
  <c r="D1534"/>
  <c r="C1534"/>
  <c r="H1533"/>
  <c r="G1533"/>
  <c r="D1533"/>
  <c r="C1533"/>
  <c r="H1532"/>
  <c r="G1532"/>
  <c r="D1532"/>
  <c r="C1532"/>
  <c r="H1531"/>
  <c r="G1531"/>
  <c r="D1531"/>
  <c r="C1531"/>
  <c r="H1530"/>
  <c r="G1530"/>
  <c r="D1530"/>
  <c r="C1530"/>
  <c r="H1529"/>
  <c r="G1529"/>
  <c r="D1529"/>
  <c r="C1529"/>
  <c r="H1528"/>
  <c r="G1528"/>
  <c r="D1528"/>
  <c r="C1528"/>
  <c r="H1527"/>
  <c r="G1527"/>
  <c r="D1527"/>
  <c r="C1527"/>
  <c r="H1526"/>
  <c r="G1526"/>
  <c r="D1526"/>
  <c r="C1526"/>
  <c r="H1525"/>
  <c r="G1525"/>
  <c r="D1525"/>
  <c r="C1525"/>
  <c r="H1524"/>
  <c r="G1524"/>
  <c r="D1524"/>
  <c r="C1524"/>
  <c r="H1523"/>
  <c r="G1523"/>
  <c r="D1523"/>
  <c r="C1523"/>
  <c r="H1522"/>
  <c r="G1522"/>
  <c r="D1522"/>
  <c r="C1522"/>
  <c r="H1521"/>
  <c r="G1521"/>
  <c r="D1521"/>
  <c r="C1521"/>
  <c r="H1520"/>
  <c r="G1520"/>
  <c r="D1520"/>
  <c r="C1520"/>
  <c r="H1519"/>
  <c r="G1519"/>
  <c r="D1519"/>
  <c r="C1519"/>
  <c r="H1518"/>
  <c r="G1518"/>
  <c r="D1518"/>
  <c r="C1518"/>
  <c r="H1517"/>
  <c r="G1517"/>
  <c r="D1517"/>
  <c r="C1517"/>
  <c r="H1516"/>
  <c r="G1516"/>
  <c r="D1516"/>
  <c r="C1516"/>
  <c r="H1515"/>
  <c r="G1515"/>
  <c r="D1515"/>
  <c r="C1515"/>
  <c r="H1514"/>
  <c r="G1514"/>
  <c r="D1514"/>
  <c r="C1514"/>
  <c r="H1513"/>
  <c r="G1513"/>
  <c r="D1513"/>
  <c r="C1513"/>
  <c r="H1512"/>
  <c r="G1512"/>
  <c r="D1512"/>
  <c r="C1512"/>
  <c r="H1511"/>
  <c r="G1511"/>
  <c r="D1511"/>
  <c r="C1511"/>
  <c r="D1510"/>
  <c r="H1509"/>
  <c r="G1509"/>
  <c r="D1509"/>
  <c r="C1509"/>
  <c r="H1508"/>
  <c r="G1508"/>
  <c r="D1508"/>
  <c r="C1508"/>
  <c r="H1507"/>
  <c r="G1507"/>
  <c r="D1507"/>
  <c r="C1507"/>
  <c r="H1506"/>
  <c r="G1506"/>
  <c r="D1506"/>
  <c r="C1506"/>
  <c r="H1505"/>
  <c r="G1505"/>
  <c r="D1505"/>
  <c r="C1505"/>
  <c r="H1504"/>
  <c r="G1504"/>
  <c r="D1504"/>
  <c r="C1504"/>
  <c r="H1503"/>
  <c r="G1503"/>
  <c r="D1503"/>
  <c r="C1503"/>
  <c r="H1502"/>
  <c r="G1502"/>
  <c r="D1502"/>
  <c r="C1502"/>
  <c r="H1501"/>
  <c r="G1501"/>
  <c r="D1501"/>
  <c r="C1501"/>
  <c r="H1500"/>
  <c r="G1500"/>
  <c r="D1500"/>
  <c r="C1500"/>
  <c r="H1499"/>
  <c r="G1499"/>
  <c r="D1499"/>
  <c r="C1499"/>
  <c r="H1498"/>
  <c r="G1498"/>
  <c r="D1498"/>
  <c r="C1498"/>
  <c r="H1497"/>
  <c r="G1497"/>
  <c r="D1497"/>
  <c r="C1497"/>
  <c r="H1496"/>
  <c r="G1496"/>
  <c r="D1496"/>
  <c r="C1496"/>
  <c r="H1495"/>
  <c r="G1495"/>
  <c r="D1495"/>
  <c r="C1495"/>
  <c r="H1494"/>
  <c r="G1494"/>
  <c r="D1494"/>
  <c r="C1494"/>
  <c r="H1493"/>
  <c r="G1493"/>
  <c r="D1493"/>
  <c r="C1493"/>
  <c r="H1492"/>
  <c r="G1492"/>
  <c r="D1492"/>
  <c r="C1492"/>
  <c r="H1491"/>
  <c r="D1491"/>
  <c r="G1491" s="1"/>
  <c r="C1491"/>
  <c r="H1490"/>
  <c r="G1490"/>
  <c r="D1490"/>
  <c r="C1490"/>
  <c r="H1489"/>
  <c r="G1489"/>
  <c r="D1489"/>
  <c r="C1489"/>
  <c r="H1488"/>
  <c r="G1488"/>
  <c r="D1488"/>
  <c r="C1488"/>
  <c r="H1487"/>
  <c r="G1487"/>
  <c r="D1487"/>
  <c r="C1487"/>
  <c r="H1486"/>
  <c r="G1486"/>
  <c r="D1486"/>
  <c r="C1486"/>
  <c r="D1485"/>
  <c r="H1484"/>
  <c r="G1484"/>
  <c r="D1484"/>
  <c r="C1484"/>
  <c r="H1483"/>
  <c r="G1483"/>
  <c r="D1483"/>
  <c r="C1483"/>
  <c r="H1482"/>
  <c r="G1482"/>
  <c r="D1482"/>
  <c r="C1482"/>
  <c r="H1481"/>
  <c r="G1481"/>
  <c r="D1481"/>
  <c r="C1481"/>
  <c r="H1480"/>
  <c r="G1480"/>
  <c r="D1480"/>
  <c r="C1480"/>
  <c r="H1479"/>
  <c r="G1479"/>
  <c r="D1479"/>
  <c r="C1479"/>
  <c r="H1478"/>
  <c r="G1478"/>
  <c r="D1478"/>
  <c r="C1478"/>
  <c r="H1477"/>
  <c r="G1477"/>
  <c r="D1477"/>
  <c r="C1477"/>
  <c r="H1476"/>
  <c r="G1476"/>
  <c r="D1476"/>
  <c r="C1476"/>
  <c r="H1475"/>
  <c r="G1475"/>
  <c r="D1475"/>
  <c r="C1475"/>
  <c r="H1474"/>
  <c r="G1474"/>
  <c r="D1474"/>
  <c r="C1474"/>
  <c r="H1473"/>
  <c r="G1473"/>
  <c r="D1473"/>
  <c r="C1473"/>
  <c r="H1472"/>
  <c r="G1472"/>
  <c r="D1472"/>
  <c r="C1472"/>
  <c r="H1471"/>
  <c r="G1471"/>
  <c r="D1471"/>
  <c r="C1471"/>
  <c r="H1470"/>
  <c r="G1470"/>
  <c r="D1470"/>
  <c r="C1470"/>
  <c r="H1469"/>
  <c r="G1469"/>
  <c r="D1469"/>
  <c r="C1469"/>
  <c r="H1468"/>
  <c r="G1468"/>
  <c r="D1468"/>
  <c r="C1468"/>
  <c r="H1467"/>
  <c r="G1467"/>
  <c r="D1467"/>
  <c r="C1467"/>
  <c r="H1466"/>
  <c r="G1466"/>
  <c r="D1466"/>
  <c r="C1466"/>
  <c r="H1465"/>
  <c r="G1465"/>
  <c r="D1465"/>
  <c r="C1465"/>
  <c r="H1464"/>
  <c r="G1464"/>
  <c r="D1464"/>
  <c r="C1464"/>
  <c r="H1463"/>
  <c r="G1463"/>
  <c r="D1463"/>
  <c r="C1463"/>
  <c r="H1462"/>
  <c r="G1462"/>
  <c r="D1462"/>
  <c r="C1462"/>
  <c r="H1461"/>
  <c r="G1461"/>
  <c r="D1461"/>
  <c r="C1461"/>
  <c r="H1460"/>
  <c r="G1460"/>
  <c r="D1460"/>
  <c r="C1460"/>
  <c r="H1459"/>
  <c r="G1459"/>
  <c r="D1459"/>
  <c r="C1459"/>
  <c r="H1458"/>
  <c r="G1458"/>
  <c r="D1458"/>
  <c r="C1458"/>
  <c r="H1457"/>
  <c r="G1457"/>
  <c r="D1457"/>
  <c r="C1457"/>
  <c r="H1456"/>
  <c r="G1456"/>
  <c r="D1456"/>
  <c r="C1456"/>
  <c r="H1455"/>
  <c r="G1455"/>
  <c r="D1455"/>
  <c r="C1455"/>
  <c r="H1454"/>
  <c r="G1454"/>
  <c r="D1454"/>
  <c r="C1454"/>
  <c r="H1453"/>
  <c r="G1453"/>
  <c r="D1453"/>
  <c r="C1453"/>
  <c r="H1452"/>
  <c r="G1452"/>
  <c r="D1452"/>
  <c r="C1452"/>
  <c r="H1451"/>
  <c r="G1451"/>
  <c r="D1451"/>
  <c r="C1451"/>
  <c r="H1450"/>
  <c r="G1450"/>
  <c r="D1450"/>
  <c r="C1450"/>
  <c r="H1449"/>
  <c r="G1449"/>
  <c r="D1449"/>
  <c r="C1449"/>
  <c r="H1448"/>
  <c r="G1448"/>
  <c r="D1448"/>
  <c r="C1448"/>
  <c r="H1447"/>
  <c r="G1447"/>
  <c r="D1447"/>
  <c r="C1447"/>
  <c r="H1446"/>
  <c r="G1446"/>
  <c r="D1446"/>
  <c r="C1446"/>
  <c r="H1445"/>
  <c r="G1445"/>
  <c r="D1445"/>
  <c r="C1445"/>
  <c r="H1444"/>
  <c r="G1444"/>
  <c r="D1444"/>
  <c r="C1444"/>
  <c r="H1443"/>
  <c r="G1443"/>
  <c r="D1443"/>
  <c r="C1443"/>
  <c r="H1442"/>
  <c r="G1442"/>
  <c r="D1442"/>
  <c r="C1442"/>
  <c r="H1441"/>
  <c r="G1441"/>
  <c r="D1441"/>
  <c r="C1441"/>
  <c r="H1440"/>
  <c r="G1440"/>
  <c r="D1440"/>
  <c r="C1440"/>
  <c r="H1439"/>
  <c r="G1439"/>
  <c r="D1439"/>
  <c r="C1439"/>
  <c r="H1438"/>
  <c r="G1438"/>
  <c r="D1438"/>
  <c r="C1438"/>
  <c r="H1437"/>
  <c r="G1437"/>
  <c r="D1437"/>
  <c r="C1437"/>
  <c r="H1436"/>
  <c r="G1436"/>
  <c r="D1436"/>
  <c r="C1436"/>
  <c r="H1435"/>
  <c r="G1435"/>
  <c r="D1435"/>
  <c r="C1435"/>
  <c r="H1434"/>
  <c r="G1434"/>
  <c r="D1434"/>
  <c r="C1434"/>
  <c r="H1433"/>
  <c r="G1433"/>
  <c r="D1433"/>
  <c r="C1433"/>
  <c r="H1432"/>
  <c r="G1432"/>
  <c r="D1432"/>
  <c r="C1432"/>
  <c r="H1431"/>
  <c r="G1431"/>
  <c r="D1431"/>
  <c r="C1431"/>
  <c r="H1430"/>
  <c r="G1430"/>
  <c r="D1430"/>
  <c r="C1430"/>
  <c r="H1429"/>
  <c r="G1429"/>
  <c r="D1429"/>
  <c r="C1429"/>
  <c r="H1428"/>
  <c r="G1428"/>
  <c r="D1428"/>
  <c r="C1428"/>
  <c r="H1427"/>
  <c r="G1427"/>
  <c r="D1427"/>
  <c r="C1427"/>
  <c r="H1426"/>
  <c r="G1426"/>
  <c r="D1426"/>
  <c r="C1426"/>
  <c r="H1425"/>
  <c r="G1425"/>
  <c r="D1425"/>
  <c r="C1425"/>
  <c r="H1424"/>
  <c r="G1424"/>
  <c r="D1424"/>
  <c r="C1424"/>
  <c r="H1423"/>
  <c r="G1423"/>
  <c r="D1423"/>
  <c r="C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H1408"/>
  <c r="G1408"/>
  <c r="D1408"/>
  <c r="C1408"/>
  <c r="H1407"/>
  <c r="G1407"/>
  <c r="D1407"/>
  <c r="C1407"/>
  <c r="H1406"/>
  <c r="G1406"/>
  <c r="D1406"/>
  <c r="C1406"/>
  <c r="H1405"/>
  <c r="G1405"/>
  <c r="D1405"/>
  <c r="C1405"/>
  <c r="H1404"/>
  <c r="G1404"/>
  <c r="D1404"/>
  <c r="C1404"/>
  <c r="H1403"/>
  <c r="G1403"/>
  <c r="D1403"/>
  <c r="C1403"/>
  <c r="H1402"/>
  <c r="G1402"/>
  <c r="D1402"/>
  <c r="C1402"/>
  <c r="D1401"/>
  <c r="D1400"/>
  <c r="C1400"/>
  <c r="D1399"/>
  <c r="C1399"/>
  <c r="G1399" s="1"/>
  <c r="D1398"/>
  <c r="H1398" s="1"/>
  <c r="C1398"/>
  <c r="D1397"/>
  <c r="C1397"/>
  <c r="D1396"/>
  <c r="C1396"/>
  <c r="D1395"/>
  <c r="C1395"/>
  <c r="D1394"/>
  <c r="G1394" s="1"/>
  <c r="C1394"/>
  <c r="D1393"/>
  <c r="C1393"/>
  <c r="G1393" s="1"/>
  <c r="H1392"/>
  <c r="D1392"/>
  <c r="C1392"/>
  <c r="G1392" s="1"/>
  <c r="D1391"/>
  <c r="C1391"/>
  <c r="G1391" s="1"/>
  <c r="D1390"/>
  <c r="C1390"/>
  <c r="D1389"/>
  <c r="C1389"/>
  <c r="H1389" s="1"/>
  <c r="D1388"/>
  <c r="C1388"/>
  <c r="D1387"/>
  <c r="C1387"/>
  <c r="H1387" s="1"/>
  <c r="D1386"/>
  <c r="C1386"/>
  <c r="D1385"/>
  <c r="C1385"/>
  <c r="G1385" s="1"/>
  <c r="D1384"/>
  <c r="C1384"/>
  <c r="H1383"/>
  <c r="G1383"/>
  <c r="D1383"/>
  <c r="C1383"/>
  <c r="D1382"/>
  <c r="C1382"/>
  <c r="G1382" s="1"/>
  <c r="H1381"/>
  <c r="G1381"/>
  <c r="D1381"/>
  <c r="C1381"/>
  <c r="H1380"/>
  <c r="G1380"/>
  <c r="D1380"/>
  <c r="C1380"/>
  <c r="H1379"/>
  <c r="G1379"/>
  <c r="D1379"/>
  <c r="C1379"/>
  <c r="H1378"/>
  <c r="G1378"/>
  <c r="D1378"/>
  <c r="C1378"/>
  <c r="H1377"/>
  <c r="G1377"/>
  <c r="D1377"/>
  <c r="C1377"/>
  <c r="H1376"/>
  <c r="G1376"/>
  <c r="D1376"/>
  <c r="C1376"/>
  <c r="H1375"/>
  <c r="G1375"/>
  <c r="D1375"/>
  <c r="C1375"/>
  <c r="H1374"/>
  <c r="G1374"/>
  <c r="D1374"/>
  <c r="C1374"/>
  <c r="H1373"/>
  <c r="G1373"/>
  <c r="D1373"/>
  <c r="C1373"/>
  <c r="H1372"/>
  <c r="G1372"/>
  <c r="D1372"/>
  <c r="C1372"/>
  <c r="H1371"/>
  <c r="G1371"/>
  <c r="D1371"/>
  <c r="C1371"/>
  <c r="D1370"/>
  <c r="G1370" s="1"/>
  <c r="C1370"/>
  <c r="H1370" s="1"/>
  <c r="H1369"/>
  <c r="G1369"/>
  <c r="D1369"/>
  <c r="C1369"/>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H1355"/>
  <c r="G1355"/>
  <c r="D1355"/>
  <c r="C1355"/>
  <c r="H1354"/>
  <c r="G1354"/>
  <c r="D1354"/>
  <c r="C1354"/>
  <c r="H1353"/>
  <c r="G1353"/>
  <c r="D1353"/>
  <c r="C1353"/>
  <c r="H1352"/>
  <c r="G1352"/>
  <c r="D1352"/>
  <c r="C1352"/>
  <c r="H1351"/>
  <c r="G1351"/>
  <c r="D1351"/>
  <c r="C1351"/>
  <c r="H1350"/>
  <c r="G1350"/>
  <c r="D1350"/>
  <c r="C1350"/>
  <c r="H1349"/>
  <c r="G1349"/>
  <c r="D1349"/>
  <c r="C1349"/>
  <c r="H1348"/>
  <c r="G1348"/>
  <c r="D1348"/>
  <c r="C1348"/>
  <c r="H1347"/>
  <c r="G1347"/>
  <c r="D1347"/>
  <c r="C1347"/>
  <c r="H1346"/>
  <c r="G1346"/>
  <c r="D1346"/>
  <c r="C1346"/>
  <c r="H1345"/>
  <c r="G1345"/>
  <c r="D1345"/>
  <c r="C1345"/>
  <c r="H1344"/>
  <c r="G1344"/>
  <c r="D1344"/>
  <c r="C1344"/>
  <c r="H1343"/>
  <c r="G1343"/>
  <c r="D1343"/>
  <c r="C1343"/>
  <c r="D1342"/>
  <c r="G1342" s="1"/>
  <c r="C1342"/>
  <c r="D1341"/>
  <c r="H1341" s="1"/>
  <c r="C1341"/>
  <c r="D1340"/>
  <c r="C1340"/>
  <c r="H1339"/>
  <c r="D1339"/>
  <c r="G1339" s="1"/>
  <c r="C1339"/>
  <c r="H1338"/>
  <c r="G1338"/>
  <c r="D1338"/>
  <c r="C1338"/>
  <c r="H1337"/>
  <c r="G1337"/>
  <c r="D1337"/>
  <c r="C1337"/>
  <c r="H1336"/>
  <c r="G1336"/>
  <c r="D1336"/>
  <c r="C1336"/>
  <c r="H1335"/>
  <c r="G1335"/>
  <c r="D1335"/>
  <c r="C1335"/>
  <c r="H1334"/>
  <c r="G1334"/>
  <c r="D1334"/>
  <c r="C1334"/>
  <c r="H1333"/>
  <c r="G1333"/>
  <c r="D1333"/>
  <c r="C1333"/>
  <c r="H1332"/>
  <c r="G1332"/>
  <c r="D1332"/>
  <c r="C1332"/>
  <c r="H1331"/>
  <c r="G1331"/>
  <c r="D1331"/>
  <c r="C1331"/>
  <c r="H1330"/>
  <c r="G1330"/>
  <c r="D1330"/>
  <c r="C1330"/>
  <c r="H1329"/>
  <c r="G1329"/>
  <c r="D1329"/>
  <c r="C1329"/>
  <c r="H1328"/>
  <c r="G1328"/>
  <c r="D1328"/>
  <c r="C1328"/>
  <c r="H1327"/>
  <c r="G1327"/>
  <c r="D1327"/>
  <c r="C1327"/>
  <c r="H1326"/>
  <c r="G1326"/>
  <c r="D1326"/>
  <c r="C1326"/>
  <c r="H1325"/>
  <c r="G1325"/>
  <c r="D1325"/>
  <c r="C1325"/>
  <c r="H1324"/>
  <c r="G1324"/>
  <c r="D1324"/>
  <c r="C1324"/>
  <c r="H1323"/>
  <c r="G1323"/>
  <c r="D1323"/>
  <c r="C1323"/>
  <c r="H1322"/>
  <c r="G1322"/>
  <c r="D1322"/>
  <c r="C1322"/>
  <c r="H1321"/>
  <c r="G1321"/>
  <c r="D1321"/>
  <c r="C1321"/>
  <c r="H1320"/>
  <c r="G1320"/>
  <c r="D1320"/>
  <c r="C1320"/>
  <c r="H1319"/>
  <c r="G1319"/>
  <c r="D1319"/>
  <c r="C1319"/>
  <c r="H1318"/>
  <c r="G1318"/>
  <c r="D1318"/>
  <c r="C1318"/>
  <c r="H1317"/>
  <c r="G1317"/>
  <c r="D1317"/>
  <c r="C1317"/>
  <c r="H1316"/>
  <c r="G1316"/>
  <c r="D1316"/>
  <c r="C1316"/>
  <c r="H1315"/>
  <c r="G1315"/>
  <c r="D1315"/>
  <c r="C1315"/>
  <c r="H1314"/>
  <c r="G1314"/>
  <c r="D1314"/>
  <c r="C1314"/>
  <c r="H1313"/>
  <c r="G1313"/>
  <c r="D1313"/>
  <c r="C1313"/>
  <c r="G1312"/>
  <c r="D1312"/>
  <c r="H1312" s="1"/>
  <c r="C1312"/>
  <c r="H1311"/>
  <c r="D1311"/>
  <c r="G1311" s="1"/>
  <c r="C1311"/>
  <c r="H1310"/>
  <c r="G1310"/>
  <c r="D1310"/>
  <c r="C1310"/>
  <c r="D1309"/>
  <c r="G1309" s="1"/>
  <c r="C1309"/>
  <c r="D1308"/>
  <c r="H1308" s="1"/>
  <c r="C1308"/>
  <c r="G1307"/>
  <c r="D1307"/>
  <c r="H1307" s="1"/>
  <c r="C1307"/>
  <c r="D1306"/>
  <c r="C1306"/>
  <c r="D1305"/>
  <c r="H1305" s="1"/>
  <c r="C1305"/>
  <c r="H1304"/>
  <c r="G1304"/>
  <c r="D1304"/>
  <c r="C1304"/>
  <c r="H1303"/>
  <c r="G1303"/>
  <c r="D1303"/>
  <c r="C1303"/>
  <c r="H1302"/>
  <c r="G1302"/>
  <c r="D1302"/>
  <c r="C1302"/>
  <c r="H1301"/>
  <c r="G1301"/>
  <c r="D1301"/>
  <c r="C1301"/>
  <c r="H1300"/>
  <c r="G1300"/>
  <c r="D1300"/>
  <c r="C1300"/>
  <c r="H1299"/>
  <c r="G1299"/>
  <c r="D1299"/>
  <c r="C1299"/>
  <c r="H1298"/>
  <c r="G1298"/>
  <c r="D1298"/>
  <c r="C1298"/>
  <c r="D1297"/>
  <c r="C1297"/>
  <c r="H1297" s="1"/>
  <c r="H1296"/>
  <c r="G1296"/>
  <c r="D1296"/>
  <c r="C1296"/>
  <c r="D1294"/>
  <c r="C1294"/>
  <c r="H1294" s="1"/>
  <c r="D1293"/>
  <c r="C1293"/>
  <c r="H1293" s="1"/>
  <c r="H1292"/>
  <c r="D1292"/>
  <c r="C1292"/>
  <c r="D1291"/>
  <c r="G1291" s="1"/>
  <c r="C1291"/>
  <c r="H1291" s="1"/>
  <c r="H1290"/>
  <c r="G1290"/>
  <c r="D1290"/>
  <c r="C1290"/>
  <c r="D1289"/>
  <c r="C1289"/>
  <c r="H1289" s="1"/>
  <c r="H1288"/>
  <c r="G1288"/>
  <c r="D1288"/>
  <c r="C1288"/>
  <c r="H1287"/>
  <c r="G1287"/>
  <c r="D1287"/>
  <c r="C1287"/>
  <c r="H1286"/>
  <c r="G1286"/>
  <c r="D1286"/>
  <c r="C1286"/>
  <c r="H1285"/>
  <c r="G1285"/>
  <c r="D1285"/>
  <c r="C1285"/>
  <c r="H1284"/>
  <c r="G1284"/>
  <c r="D1284"/>
  <c r="C1284"/>
  <c r="H1283"/>
  <c r="G1283"/>
  <c r="D1283"/>
  <c r="C1283"/>
  <c r="H1282"/>
  <c r="G1282"/>
  <c r="D1282"/>
  <c r="C1282"/>
  <c r="D1281"/>
  <c r="C1281"/>
  <c r="H1281" s="1"/>
  <c r="H1280"/>
  <c r="G1280"/>
  <c r="D1280"/>
  <c r="C1280"/>
  <c r="H1279"/>
  <c r="G1279"/>
  <c r="D1279"/>
  <c r="C1279"/>
  <c r="D1278"/>
  <c r="H1277"/>
  <c r="G1277"/>
  <c r="D1277"/>
  <c r="C1277"/>
  <c r="H1276"/>
  <c r="G1276"/>
  <c r="D1276"/>
  <c r="C1276"/>
  <c r="H1275"/>
  <c r="G1275"/>
  <c r="D1275"/>
  <c r="C1275"/>
  <c r="H1274"/>
  <c r="G1274"/>
  <c r="D1274"/>
  <c r="C1274"/>
  <c r="H1273"/>
  <c r="G1273"/>
  <c r="D1273"/>
  <c r="C1273"/>
  <c r="H1272"/>
  <c r="G1272"/>
  <c r="D1272"/>
  <c r="C1272"/>
  <c r="H1271"/>
  <c r="G1271"/>
  <c r="D1271"/>
  <c r="C1271"/>
  <c r="H1270"/>
  <c r="G1270"/>
  <c r="D1270"/>
  <c r="C1270"/>
  <c r="H1269"/>
  <c r="G1269"/>
  <c r="D1269"/>
  <c r="C1269"/>
  <c r="H1268"/>
  <c r="G1268"/>
  <c r="D1268"/>
  <c r="C1268"/>
  <c r="D1267"/>
  <c r="G1267" s="1"/>
  <c r="C1267"/>
  <c r="D1266"/>
  <c r="G1266" s="1"/>
  <c r="C1266"/>
  <c r="D1265"/>
  <c r="G1265" s="1"/>
  <c r="C1265"/>
  <c r="D1264"/>
  <c r="G1264" s="1"/>
  <c r="C1264"/>
  <c r="H1263"/>
  <c r="G1263"/>
  <c r="D1263"/>
  <c r="C1263"/>
  <c r="H1262"/>
  <c r="G1262"/>
  <c r="D1262"/>
  <c r="C1262"/>
  <c r="H1261"/>
  <c r="G1261"/>
  <c r="D1261"/>
  <c r="C1261"/>
  <c r="H1260"/>
  <c r="G1260"/>
  <c r="D1260"/>
  <c r="C1260"/>
  <c r="D1259"/>
  <c r="H1258"/>
  <c r="G1258"/>
  <c r="D1258"/>
  <c r="C1258"/>
  <c r="D1257"/>
  <c r="G1257" s="1"/>
  <c r="C1257"/>
  <c r="G1256"/>
  <c r="D1256"/>
  <c r="H1256" s="1"/>
  <c r="C1256"/>
  <c r="G1254"/>
  <c r="D1254"/>
  <c r="H1254" s="1"/>
  <c r="C1254"/>
  <c r="H1253"/>
  <c r="G1253"/>
  <c r="D1253"/>
  <c r="C1253"/>
  <c r="C1252"/>
  <c r="H1251"/>
  <c r="D1251"/>
  <c r="G1251" s="1"/>
  <c r="C1251"/>
  <c r="H1250"/>
  <c r="G1250"/>
  <c r="D1250"/>
  <c r="C1250"/>
  <c r="H1249"/>
  <c r="G1249"/>
  <c r="D1249"/>
  <c r="C1249"/>
  <c r="H1248"/>
  <c r="G1248"/>
  <c r="D1248"/>
  <c r="C1248"/>
  <c r="H1247"/>
  <c r="G1247"/>
  <c r="D1247"/>
  <c r="C1247"/>
  <c r="H1246"/>
  <c r="G1246"/>
  <c r="D1246"/>
  <c r="C1246"/>
  <c r="H1245"/>
  <c r="G1245"/>
  <c r="D1245"/>
  <c r="C1245"/>
  <c r="H1244"/>
  <c r="G1244"/>
  <c r="D1244"/>
  <c r="C1244"/>
  <c r="H1243"/>
  <c r="G1243"/>
  <c r="D1243"/>
  <c r="C1243"/>
  <c r="H1242"/>
  <c r="G1242"/>
  <c r="D1242"/>
  <c r="C1242"/>
  <c r="H1241"/>
  <c r="G1241"/>
  <c r="D1241"/>
  <c r="C1241"/>
  <c r="H1240"/>
  <c r="G1240"/>
  <c r="D1240"/>
  <c r="C1240"/>
  <c r="H1239"/>
  <c r="G1239"/>
  <c r="D1239"/>
  <c r="C1239"/>
  <c r="H1238"/>
  <c r="G1238"/>
  <c r="D1238"/>
  <c r="C1238"/>
  <c r="H1237"/>
  <c r="G1237"/>
  <c r="D1237"/>
  <c r="C1237"/>
  <c r="H1236"/>
  <c r="G1236"/>
  <c r="D1236"/>
  <c r="C1236"/>
  <c r="H1235"/>
  <c r="G1235"/>
  <c r="D1235"/>
  <c r="C1235"/>
  <c r="H1234"/>
  <c r="G1234"/>
  <c r="D1234"/>
  <c r="C1234"/>
  <c r="H1233"/>
  <c r="G1233"/>
  <c r="D1233"/>
  <c r="C1233"/>
  <c r="H1232"/>
  <c r="G1232"/>
  <c r="D1232"/>
  <c r="C1232"/>
  <c r="H1231"/>
  <c r="G1231"/>
  <c r="D1231"/>
  <c r="C1231"/>
  <c r="H1230"/>
  <c r="G1230"/>
  <c r="D1230"/>
  <c r="C1230"/>
  <c r="H1229"/>
  <c r="G1229"/>
  <c r="D1229"/>
  <c r="C1229"/>
  <c r="H1228"/>
  <c r="G1228"/>
  <c r="D1228"/>
  <c r="C1228"/>
  <c r="H1227"/>
  <c r="G1227"/>
  <c r="D1227"/>
  <c r="C1227"/>
  <c r="H1226"/>
  <c r="G1226"/>
  <c r="D1226"/>
  <c r="C1226"/>
  <c r="H1225"/>
  <c r="G1225"/>
  <c r="D1225"/>
  <c r="C1225"/>
  <c r="H1224"/>
  <c r="G1224"/>
  <c r="D1224"/>
  <c r="C1224"/>
  <c r="H1223"/>
  <c r="G1223"/>
  <c r="D1223"/>
  <c r="C1223"/>
  <c r="H1222"/>
  <c r="G1222"/>
  <c r="D1222"/>
  <c r="C1222"/>
  <c r="H1221"/>
  <c r="G1221"/>
  <c r="D1221"/>
  <c r="C1221"/>
  <c r="H1220"/>
  <c r="G1220"/>
  <c r="D1220"/>
  <c r="C1220"/>
  <c r="H1219"/>
  <c r="G1219"/>
  <c r="D1219"/>
  <c r="C1219"/>
  <c r="H1218"/>
  <c r="G1218"/>
  <c r="D1218"/>
  <c r="C1218"/>
  <c r="H1217"/>
  <c r="G1217"/>
  <c r="D1217"/>
  <c r="C1217"/>
  <c r="H1216"/>
  <c r="G1216"/>
  <c r="D1216"/>
  <c r="C1216"/>
  <c r="H1215"/>
  <c r="G1215"/>
  <c r="D1215"/>
  <c r="C1215"/>
  <c r="H1214"/>
  <c r="G1214"/>
  <c r="D1214"/>
  <c r="C1214"/>
  <c r="H1213"/>
  <c r="G1213"/>
  <c r="D1213"/>
  <c r="C1213"/>
  <c r="H1212"/>
  <c r="G1212"/>
  <c r="D1212"/>
  <c r="C1212"/>
  <c r="H1211"/>
  <c r="G1211"/>
  <c r="D1211"/>
  <c r="C1211"/>
  <c r="H1210"/>
  <c r="G1210"/>
  <c r="D1210"/>
  <c r="C1210"/>
  <c r="H1209"/>
  <c r="G1209"/>
  <c r="D1209"/>
  <c r="C1209"/>
  <c r="H1208"/>
  <c r="G1208"/>
  <c r="D1208"/>
  <c r="C1208"/>
  <c r="D1207"/>
  <c r="H1206"/>
  <c r="G1206"/>
  <c r="D1206"/>
  <c r="C1206"/>
  <c r="H1205"/>
  <c r="G1205"/>
  <c r="D1205"/>
  <c r="C1205"/>
  <c r="H1204"/>
  <c r="G1204"/>
  <c r="D1204"/>
  <c r="C1204"/>
  <c r="D1203"/>
  <c r="C1203"/>
  <c r="H1202"/>
  <c r="G1202"/>
  <c r="D1202"/>
  <c r="C1202"/>
  <c r="D1201"/>
  <c r="C1201"/>
  <c r="D1200"/>
  <c r="G1200" s="1"/>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H1190"/>
  <c r="G1190"/>
  <c r="D1190"/>
  <c r="C1190"/>
  <c r="H1189"/>
  <c r="G1189"/>
  <c r="D1189"/>
  <c r="C1189"/>
  <c r="H1188"/>
  <c r="G1188"/>
  <c r="D1188"/>
  <c r="C1188"/>
  <c r="H1187"/>
  <c r="G1187"/>
  <c r="D1187"/>
  <c r="C1187"/>
  <c r="H1186"/>
  <c r="G1186"/>
  <c r="D1186"/>
  <c r="C1186"/>
  <c r="H1185"/>
  <c r="G1185"/>
  <c r="D1185"/>
  <c r="C1185"/>
  <c r="G1184"/>
  <c r="D1184"/>
  <c r="H1184" s="1"/>
  <c r="C1184"/>
  <c r="G1183"/>
  <c r="D1183"/>
  <c r="H1183" s="1"/>
  <c r="C1183"/>
  <c r="D1182"/>
  <c r="G1182" s="1"/>
  <c r="C1182"/>
  <c r="H1179"/>
  <c r="G1179"/>
  <c r="D1179"/>
  <c r="C1179"/>
  <c r="H1178"/>
  <c r="G1178"/>
  <c r="D1178"/>
  <c r="C1178"/>
  <c r="H1177"/>
  <c r="G1177"/>
  <c r="D1177"/>
  <c r="C1177"/>
  <c r="H1176"/>
  <c r="G1176"/>
  <c r="D1176"/>
  <c r="C1176"/>
  <c r="H1175"/>
  <c r="G1175"/>
  <c r="D1175"/>
  <c r="C1175"/>
  <c r="H1174"/>
  <c r="G1174"/>
  <c r="D1174"/>
  <c r="C1174"/>
  <c r="H1173"/>
  <c r="G1173"/>
  <c r="D1173"/>
  <c r="C1173"/>
  <c r="H1172"/>
  <c r="G1172"/>
  <c r="D1172"/>
  <c r="C1172"/>
  <c r="H1171"/>
  <c r="G1171"/>
  <c r="D1171"/>
  <c r="C1171"/>
  <c r="H1170"/>
  <c r="G1170"/>
  <c r="D1170"/>
  <c r="C1170"/>
  <c r="D1169"/>
  <c r="G1169" s="1"/>
  <c r="C1169"/>
  <c r="H1168"/>
  <c r="D1168"/>
  <c r="G1168" s="1"/>
  <c r="C1168"/>
  <c r="D1167"/>
  <c r="G1167" s="1"/>
  <c r="C1167"/>
  <c r="D1166"/>
  <c r="C1166"/>
  <c r="D1165"/>
  <c r="G1165" s="1"/>
  <c r="C1165"/>
  <c r="H1164"/>
  <c r="G1164"/>
  <c r="D1164"/>
  <c r="C1164"/>
  <c r="H1163"/>
  <c r="G1163"/>
  <c r="D1163"/>
  <c r="C1163"/>
  <c r="H1162"/>
  <c r="G1162"/>
  <c r="D1162"/>
  <c r="C1162"/>
  <c r="H1161"/>
  <c r="G1161"/>
  <c r="D1161"/>
  <c r="C1161"/>
  <c r="H1160"/>
  <c r="G1160"/>
  <c r="D1160"/>
  <c r="C1160"/>
  <c r="H1159"/>
  <c r="G1159"/>
  <c r="D1159"/>
  <c r="C1159"/>
  <c r="H1158"/>
  <c r="G1158"/>
  <c r="D1158"/>
  <c r="C1158"/>
  <c r="H1157"/>
  <c r="G1157"/>
  <c r="D1157"/>
  <c r="C1157"/>
  <c r="H1156"/>
  <c r="G1156"/>
  <c r="D1156"/>
  <c r="C1156"/>
  <c r="H1155"/>
  <c r="G1155"/>
  <c r="D1155"/>
  <c r="C1155"/>
  <c r="H1154"/>
  <c r="G1154"/>
  <c r="D1154"/>
  <c r="C1154"/>
  <c r="H1153"/>
  <c r="G1153"/>
  <c r="D1153"/>
  <c r="C1153"/>
  <c r="H1151"/>
  <c r="G1151"/>
  <c r="D1151"/>
  <c r="C1151"/>
  <c r="H1150"/>
  <c r="G1150"/>
  <c r="D1150"/>
  <c r="C1150"/>
  <c r="H1149"/>
  <c r="G1149"/>
  <c r="D1149"/>
  <c r="C1149"/>
  <c r="H1148"/>
  <c r="G1148"/>
  <c r="D1148"/>
  <c r="C1148"/>
  <c r="H1147"/>
  <c r="G1147"/>
  <c r="D1147"/>
  <c r="C1147"/>
  <c r="H1146"/>
  <c r="G1146"/>
  <c r="D1146"/>
  <c r="C1146"/>
  <c r="H1145"/>
  <c r="G1145"/>
  <c r="D1145"/>
  <c r="C1145"/>
  <c r="H1144"/>
  <c r="G1144"/>
  <c r="D1144"/>
  <c r="C1144"/>
  <c r="H1143"/>
  <c r="G1143"/>
  <c r="D1143"/>
  <c r="C1143"/>
  <c r="H1142"/>
  <c r="G1142"/>
  <c r="D1142"/>
  <c r="C1142"/>
  <c r="H1141"/>
  <c r="G1141"/>
  <c r="D1141"/>
  <c r="C1141"/>
  <c r="H1140"/>
  <c r="G1140"/>
  <c r="D1140"/>
  <c r="C1140"/>
  <c r="H1139"/>
  <c r="G1139"/>
  <c r="D1139"/>
  <c r="C1139"/>
  <c r="H1138"/>
  <c r="G1138"/>
  <c r="D1138"/>
  <c r="C1138"/>
  <c r="H1137"/>
  <c r="G1137"/>
  <c r="D1137"/>
  <c r="C1137"/>
  <c r="H1136"/>
  <c r="G1136"/>
  <c r="D1136"/>
  <c r="C1136"/>
  <c r="H1135"/>
  <c r="G1135"/>
  <c r="D1135"/>
  <c r="C1135"/>
  <c r="H1134"/>
  <c r="G1134"/>
  <c r="D1134"/>
  <c r="C1134"/>
  <c r="H1133"/>
  <c r="G1133"/>
  <c r="D1133"/>
  <c r="C1133"/>
  <c r="H1132"/>
  <c r="G1132"/>
  <c r="D1132"/>
  <c r="C1132"/>
  <c r="H1131"/>
  <c r="G1131"/>
  <c r="D1131"/>
  <c r="C1131"/>
  <c r="H1130"/>
  <c r="G1130"/>
  <c r="D1130"/>
  <c r="C1130"/>
  <c r="H1129"/>
  <c r="G1129"/>
  <c r="D1129"/>
  <c r="C1129"/>
  <c r="H1128"/>
  <c r="G1128"/>
  <c r="D1128"/>
  <c r="C1128"/>
  <c r="H1127"/>
  <c r="G1127"/>
  <c r="D1127"/>
  <c r="C1127"/>
  <c r="H1126"/>
  <c r="G1126"/>
  <c r="D1126"/>
  <c r="C1126"/>
  <c r="H1125"/>
  <c r="G1125"/>
  <c r="D1125"/>
  <c r="C1125"/>
  <c r="H1124"/>
  <c r="G1124"/>
  <c r="D1124"/>
  <c r="C1124"/>
  <c r="H1123"/>
  <c r="G1123"/>
  <c r="D1123"/>
  <c r="C1123"/>
  <c r="H1122"/>
  <c r="G1122"/>
  <c r="D1122"/>
  <c r="C1122"/>
  <c r="H1121"/>
  <c r="G1121"/>
  <c r="D1121"/>
  <c r="C1121"/>
  <c r="H1120"/>
  <c r="G1120"/>
  <c r="D1120"/>
  <c r="C1120"/>
  <c r="H1119"/>
  <c r="G1119"/>
  <c r="D1119"/>
  <c r="C1119"/>
  <c r="H1118"/>
  <c r="G1118"/>
  <c r="D1118"/>
  <c r="C1118"/>
  <c r="H1117"/>
  <c r="G1117"/>
  <c r="D1117"/>
  <c r="C1117"/>
  <c r="H1116"/>
  <c r="G1116"/>
  <c r="D1116"/>
  <c r="C1116"/>
  <c r="H1115"/>
  <c r="G1115"/>
  <c r="D1115"/>
  <c r="C1115"/>
  <c r="H1114"/>
  <c r="G1114"/>
  <c r="D1114"/>
  <c r="C1114"/>
  <c r="H1113"/>
  <c r="G1113"/>
  <c r="D1113"/>
  <c r="C1113"/>
  <c r="H1112"/>
  <c r="G1112"/>
  <c r="D1112"/>
  <c r="C1112"/>
  <c r="H1111"/>
  <c r="G1111"/>
  <c r="D1111"/>
  <c r="C1111"/>
  <c r="H1110"/>
  <c r="G1110"/>
  <c r="D1110"/>
  <c r="C1110"/>
  <c r="H1109"/>
  <c r="G1109"/>
  <c r="D1109"/>
  <c r="C1109"/>
  <c r="H1108"/>
  <c r="G1108"/>
  <c r="D1108"/>
  <c r="C1108"/>
  <c r="H1107"/>
  <c r="G1107"/>
  <c r="D1107"/>
  <c r="C1107"/>
  <c r="H1106"/>
  <c r="G1106"/>
  <c r="D1106"/>
  <c r="C1106"/>
  <c r="H1105"/>
  <c r="G1105"/>
  <c r="D1105"/>
  <c r="C1105"/>
  <c r="H1104"/>
  <c r="G1104"/>
  <c r="D1104"/>
  <c r="C1104"/>
  <c r="H1103"/>
  <c r="G1103"/>
  <c r="D1103"/>
  <c r="C1103"/>
  <c r="H1102"/>
  <c r="G1102"/>
  <c r="D1102"/>
  <c r="C1102"/>
  <c r="H1101"/>
  <c r="G1101"/>
  <c r="D1101"/>
  <c r="C1101"/>
  <c r="H1100"/>
  <c r="G1100"/>
  <c r="D1100"/>
  <c r="C1100"/>
  <c r="H1099"/>
  <c r="G1099"/>
  <c r="D1099"/>
  <c r="C1099"/>
  <c r="H1098"/>
  <c r="G1098"/>
  <c r="D1098"/>
  <c r="C1098"/>
  <c r="H1097"/>
  <c r="G1097"/>
  <c r="D1097"/>
  <c r="C1097"/>
  <c r="H1096"/>
  <c r="G1096"/>
  <c r="D1096"/>
  <c r="C1096"/>
  <c r="H1095"/>
  <c r="G1095"/>
  <c r="D1095"/>
  <c r="C1095"/>
  <c r="H1094"/>
  <c r="G1094"/>
  <c r="D1094"/>
  <c r="C1094"/>
  <c r="H1093"/>
  <c r="G1093"/>
  <c r="D1093"/>
  <c r="C1093"/>
  <c r="D1092"/>
  <c r="G1092" s="1"/>
  <c r="C1092"/>
  <c r="H1091"/>
  <c r="G1091"/>
  <c r="D1091"/>
  <c r="C1091"/>
  <c r="D1090"/>
  <c r="G1090" s="1"/>
  <c r="C1090"/>
  <c r="H1089"/>
  <c r="G1089"/>
  <c r="D1089"/>
  <c r="C1089"/>
  <c r="D1088"/>
  <c r="G1088" s="1"/>
  <c r="C1088"/>
  <c r="D1087"/>
  <c r="G1087" s="1"/>
  <c r="C1087"/>
  <c r="H1086"/>
  <c r="G1086"/>
  <c r="D1086"/>
  <c r="C1086"/>
  <c r="H1085"/>
  <c r="D1085"/>
  <c r="G1085" s="1"/>
  <c r="C1085"/>
  <c r="H1084"/>
  <c r="G1084"/>
  <c r="D1084"/>
  <c r="C1084"/>
  <c r="H1083"/>
  <c r="G1083"/>
  <c r="D1083"/>
  <c r="C1083"/>
  <c r="H1082"/>
  <c r="G1082"/>
  <c r="D1082"/>
  <c r="C1082"/>
  <c r="H1081"/>
  <c r="G1081"/>
  <c r="D1081"/>
  <c r="C1081"/>
  <c r="H1080"/>
  <c r="G1080"/>
  <c r="D1080"/>
  <c r="C1080"/>
  <c r="H1079"/>
  <c r="G1079"/>
  <c r="D1079"/>
  <c r="C1079"/>
  <c r="H1078"/>
  <c r="G1078"/>
  <c r="D1078"/>
  <c r="C1078"/>
  <c r="H1077"/>
  <c r="G1077"/>
  <c r="D1077"/>
  <c r="C1077"/>
  <c r="C1076"/>
  <c r="C1075"/>
  <c r="G1073"/>
  <c r="D1073"/>
  <c r="H1073" s="1"/>
  <c r="C1073"/>
  <c r="H1072"/>
  <c r="G1072"/>
  <c r="D1072"/>
  <c r="C1072"/>
  <c r="H1071"/>
  <c r="G1071"/>
  <c r="D1071"/>
  <c r="C1071"/>
  <c r="H1070"/>
  <c r="G1070"/>
  <c r="D1070"/>
  <c r="C1070"/>
  <c r="H1069"/>
  <c r="G1069"/>
  <c r="D1069"/>
  <c r="C1069"/>
  <c r="G1068"/>
  <c r="D1068"/>
  <c r="H1068" s="1"/>
  <c r="C1068"/>
  <c r="H1067"/>
  <c r="G1067"/>
  <c r="D1067"/>
  <c r="C1067"/>
  <c r="H1066"/>
  <c r="G1066"/>
  <c r="D1066"/>
  <c r="C1066"/>
  <c r="H1065"/>
  <c r="G1065"/>
  <c r="D1065"/>
  <c r="C1065"/>
  <c r="H1064"/>
  <c r="G1064"/>
  <c r="D1064"/>
  <c r="C1064"/>
  <c r="H1063"/>
  <c r="G1063"/>
  <c r="D1063"/>
  <c r="C1063"/>
  <c r="H1062"/>
  <c r="G1062"/>
  <c r="D1062"/>
  <c r="C1062"/>
  <c r="H1061"/>
  <c r="G1061"/>
  <c r="D1061"/>
  <c r="C1061"/>
  <c r="G1060"/>
  <c r="D1060"/>
  <c r="H1060" s="1"/>
  <c r="C1060"/>
  <c r="D1059"/>
  <c r="G1059" s="1"/>
  <c r="C1059"/>
  <c r="H1058"/>
  <c r="G1058"/>
  <c r="D1058"/>
  <c r="C1058"/>
  <c r="G1057"/>
  <c r="D1057"/>
  <c r="H1057" s="1"/>
  <c r="C1057"/>
  <c r="H1056"/>
  <c r="G1056"/>
  <c r="D1056"/>
  <c r="C1056"/>
  <c r="G1055"/>
  <c r="D1055"/>
  <c r="H1055" s="1"/>
  <c r="C1055"/>
  <c r="H1054"/>
  <c r="D1054"/>
  <c r="G1054" s="1"/>
  <c r="C1054"/>
  <c r="H1053"/>
  <c r="G1053"/>
  <c r="D1053"/>
  <c r="C1053"/>
  <c r="H1052"/>
  <c r="D1052"/>
  <c r="G1052" s="1"/>
  <c r="C1052"/>
  <c r="H1051"/>
  <c r="G1051"/>
  <c r="D1051"/>
  <c r="C1051"/>
  <c r="D1050"/>
  <c r="H1050" s="1"/>
  <c r="C1050"/>
  <c r="H1049"/>
  <c r="G1049"/>
  <c r="D1049"/>
  <c r="C1049"/>
  <c r="H1048"/>
  <c r="G1048"/>
  <c r="D1048"/>
  <c r="C1048"/>
  <c r="H1047"/>
  <c r="G1047"/>
  <c r="D1047"/>
  <c r="C1047"/>
  <c r="H1046"/>
  <c r="G1046"/>
  <c r="D1046"/>
  <c r="C1046"/>
  <c r="H1045"/>
  <c r="G1045"/>
  <c r="D1045"/>
  <c r="C1045"/>
  <c r="H1044"/>
  <c r="G1044"/>
  <c r="D1044"/>
  <c r="C1044"/>
  <c r="H1043"/>
  <c r="G1043"/>
  <c r="D1043"/>
  <c r="C1043"/>
  <c r="H1042"/>
  <c r="G1042"/>
  <c r="D1042"/>
  <c r="C1042"/>
  <c r="H1041"/>
  <c r="G1041"/>
  <c r="D1041"/>
  <c r="C1041"/>
  <c r="H1040"/>
  <c r="G1040"/>
  <c r="D1040"/>
  <c r="C1040"/>
  <c r="H1039"/>
  <c r="G1039"/>
  <c r="D1039"/>
  <c r="C1039"/>
  <c r="H1038"/>
  <c r="G1038"/>
  <c r="D1038"/>
  <c r="C1038"/>
  <c r="H1037"/>
  <c r="G1037"/>
  <c r="D1037"/>
  <c r="C1037"/>
  <c r="H1036"/>
  <c r="G1036"/>
  <c r="D1036"/>
  <c r="C1036"/>
  <c r="G1035"/>
  <c r="D1035"/>
  <c r="H1035" s="1"/>
  <c r="C1035"/>
  <c r="H1034"/>
  <c r="G1034"/>
  <c r="D1034"/>
  <c r="C1034"/>
  <c r="H1033"/>
  <c r="G1033"/>
  <c r="D1033"/>
  <c r="C1033"/>
  <c r="H1032"/>
  <c r="G1032"/>
  <c r="D1032"/>
  <c r="C1032"/>
  <c r="G1031"/>
  <c r="D1031"/>
  <c r="H1031" s="1"/>
  <c r="C1031"/>
  <c r="G1030"/>
  <c r="D1030"/>
  <c r="H1030" s="1"/>
  <c r="C1030"/>
  <c r="G1029"/>
  <c r="D1029"/>
  <c r="H1029" s="1"/>
  <c r="C1029"/>
  <c r="G1028"/>
  <c r="D1028"/>
  <c r="H1028" s="1"/>
  <c r="C1028"/>
  <c r="G1027"/>
  <c r="D1027"/>
  <c r="H1027" s="1"/>
  <c r="C1027"/>
  <c r="G1026"/>
  <c r="D1026"/>
  <c r="H1026" s="1"/>
  <c r="C1026"/>
  <c r="G1025"/>
  <c r="D1025"/>
  <c r="H1025" s="1"/>
  <c r="C1025"/>
  <c r="D1024"/>
  <c r="G1024" s="1"/>
  <c r="C1024"/>
  <c r="H1023"/>
  <c r="G1023"/>
  <c r="D1023"/>
  <c r="C1023"/>
  <c r="H1022"/>
  <c r="G1022"/>
  <c r="D1022"/>
  <c r="C1022"/>
  <c r="H1021"/>
  <c r="G1021"/>
  <c r="D1021"/>
  <c r="C1021"/>
  <c r="H1020"/>
  <c r="D1020"/>
  <c r="G1020" s="1"/>
  <c r="C1020"/>
  <c r="H1019"/>
  <c r="D1019"/>
  <c r="G1019" s="1"/>
  <c r="C1019"/>
  <c r="D1018"/>
  <c r="G1018" s="1"/>
  <c r="C1018"/>
  <c r="C1017"/>
  <c r="H1016"/>
  <c r="G1016"/>
  <c r="D1016"/>
  <c r="C1016"/>
  <c r="H1015"/>
  <c r="D1015"/>
  <c r="G1015" s="1"/>
  <c r="C1015"/>
  <c r="H1014"/>
  <c r="G1014"/>
  <c r="D1014"/>
  <c r="C1014"/>
  <c r="H1013"/>
  <c r="G1013"/>
  <c r="D1013"/>
  <c r="C1013"/>
  <c r="C1012"/>
  <c r="H1010"/>
  <c r="G1010"/>
  <c r="D1010"/>
  <c r="C1010"/>
  <c r="H1009"/>
  <c r="G1009"/>
  <c r="D1009"/>
  <c r="C1009"/>
  <c r="H1008"/>
  <c r="G1008"/>
  <c r="D1008"/>
  <c r="C1008"/>
  <c r="H1007"/>
  <c r="G1007"/>
  <c r="D1007"/>
  <c r="C1007"/>
  <c r="H1006"/>
  <c r="G1006"/>
  <c r="D1006"/>
  <c r="C1006"/>
  <c r="H1005"/>
  <c r="G1005"/>
  <c r="D1005"/>
  <c r="C1005"/>
  <c r="H1004"/>
  <c r="G1004"/>
  <c r="D1004"/>
  <c r="C1004"/>
  <c r="H1003"/>
  <c r="G1003"/>
  <c r="D1003"/>
  <c r="C1003"/>
  <c r="H1002"/>
  <c r="G1002"/>
  <c r="D1002"/>
  <c r="C1002"/>
  <c r="H1001"/>
  <c r="G1001"/>
  <c r="D1001"/>
  <c r="C1001"/>
  <c r="H1000"/>
  <c r="G1000"/>
  <c r="D1000"/>
  <c r="C1000"/>
  <c r="H999"/>
  <c r="G999"/>
  <c r="D999"/>
  <c r="C999"/>
  <c r="H998"/>
  <c r="G998"/>
  <c r="D998"/>
  <c r="C998"/>
  <c r="H997"/>
  <c r="G997"/>
  <c r="D997"/>
  <c r="C997"/>
  <c r="H996"/>
  <c r="G996"/>
  <c r="D996"/>
  <c r="C996"/>
  <c r="H995"/>
  <c r="G995"/>
  <c r="D995"/>
  <c r="C995"/>
  <c r="H994"/>
  <c r="G994"/>
  <c r="D994"/>
  <c r="C994"/>
  <c r="H993"/>
  <c r="G993"/>
  <c r="D993"/>
  <c r="C993"/>
  <c r="H992"/>
  <c r="G992"/>
  <c r="D992"/>
  <c r="C992"/>
  <c r="H991"/>
  <c r="G991"/>
  <c r="D991"/>
  <c r="C991"/>
  <c r="H990"/>
  <c r="G990"/>
  <c r="D990"/>
  <c r="C990"/>
  <c r="H989"/>
  <c r="G989"/>
  <c r="D989"/>
  <c r="C989"/>
  <c r="H988"/>
  <c r="G988"/>
  <c r="D988"/>
  <c r="C988"/>
  <c r="H987"/>
  <c r="G987"/>
  <c r="D987"/>
  <c r="C987"/>
  <c r="H986"/>
  <c r="G986"/>
  <c r="D986"/>
  <c r="C986"/>
  <c r="H985"/>
  <c r="G985"/>
  <c r="D985"/>
  <c r="C985"/>
  <c r="H984"/>
  <c r="G984"/>
  <c r="D984"/>
  <c r="C984"/>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G718"/>
  <c r="D718"/>
  <c r="C718"/>
  <c r="H717"/>
  <c r="G717"/>
  <c r="D717"/>
  <c r="C717"/>
  <c r="H716"/>
  <c r="G716"/>
  <c r="D716"/>
  <c r="C716"/>
  <c r="H715"/>
  <c r="G715"/>
  <c r="D715"/>
  <c r="C715"/>
  <c r="H714"/>
  <c r="G714"/>
  <c r="D714"/>
  <c r="C714"/>
  <c r="H713"/>
  <c r="G713"/>
  <c r="D713"/>
  <c r="C713"/>
  <c r="H712"/>
  <c r="G712"/>
  <c r="D712"/>
  <c r="C712"/>
  <c r="H711"/>
  <c r="G711"/>
  <c r="D711"/>
  <c r="C711"/>
  <c r="H710"/>
  <c r="G710"/>
  <c r="D710"/>
  <c r="C710"/>
  <c r="H709"/>
  <c r="G709"/>
  <c r="D709"/>
  <c r="C709"/>
  <c r="H708"/>
  <c r="G708"/>
  <c r="D708"/>
  <c r="C708"/>
  <c r="H707"/>
  <c r="G707"/>
  <c r="D707"/>
  <c r="C707"/>
  <c r="H706"/>
  <c r="G706"/>
  <c r="D706"/>
  <c r="C706"/>
  <c r="H705"/>
  <c r="G705"/>
  <c r="D705"/>
  <c r="C705"/>
  <c r="H704"/>
  <c r="G704"/>
  <c r="D704"/>
  <c r="C704"/>
  <c r="H703"/>
  <c r="G703"/>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G667"/>
  <c r="D667"/>
  <c r="C667"/>
  <c r="H666"/>
  <c r="G666"/>
  <c r="D666"/>
  <c r="C666"/>
  <c r="H665"/>
  <c r="G665"/>
  <c r="D665"/>
  <c r="C665"/>
  <c r="H664"/>
  <c r="G664"/>
  <c r="D664"/>
  <c r="C664"/>
  <c r="H663"/>
  <c r="G663"/>
  <c r="D663"/>
  <c r="C663"/>
  <c r="H662"/>
  <c r="G662"/>
  <c r="D662"/>
  <c r="C662"/>
  <c r="H661"/>
  <c r="G661"/>
  <c r="D661"/>
  <c r="C661"/>
  <c r="H660"/>
  <c r="G660"/>
  <c r="D660"/>
  <c r="C660"/>
  <c r="H659"/>
  <c r="G659"/>
  <c r="D659"/>
  <c r="C659"/>
  <c r="H658"/>
  <c r="G658"/>
  <c r="D658"/>
  <c r="C658"/>
  <c r="H657"/>
  <c r="G657"/>
  <c r="D657"/>
  <c r="C657"/>
  <c r="H656"/>
  <c r="G656"/>
  <c r="D656"/>
  <c r="C656"/>
  <c r="H655"/>
  <c r="G655"/>
  <c r="D655"/>
  <c r="C655"/>
  <c r="H654"/>
  <c r="G654"/>
  <c r="D654"/>
  <c r="C654"/>
  <c r="D653"/>
  <c r="G653" s="1"/>
  <c r="C653"/>
  <c r="H652"/>
  <c r="G652"/>
  <c r="D652"/>
  <c r="C652"/>
  <c r="H651"/>
  <c r="G651"/>
  <c r="D651"/>
  <c r="C651"/>
  <c r="H650"/>
  <c r="G650"/>
  <c r="D650"/>
  <c r="C650"/>
  <c r="D649"/>
  <c r="G649" s="1"/>
  <c r="C649"/>
  <c r="D648"/>
  <c r="H648" s="1"/>
  <c r="C648"/>
  <c r="D647"/>
  <c r="H647" s="1"/>
  <c r="C647"/>
  <c r="H646"/>
  <c r="D646"/>
  <c r="G646" s="1"/>
  <c r="C646"/>
  <c r="H645"/>
  <c r="G645"/>
  <c r="D645"/>
  <c r="C645"/>
  <c r="D636"/>
  <c r="G636" s="1"/>
  <c r="C636"/>
  <c r="D635"/>
  <c r="G635" s="1"/>
  <c r="C635"/>
  <c r="H632"/>
  <c r="G632"/>
  <c r="D632"/>
  <c r="C632"/>
  <c r="H631"/>
  <c r="G631"/>
  <c r="D631"/>
  <c r="C631"/>
  <c r="H630"/>
  <c r="G630"/>
  <c r="D630"/>
  <c r="C630"/>
  <c r="H629"/>
  <c r="G629"/>
  <c r="D629"/>
  <c r="C629"/>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H619"/>
  <c r="G619"/>
  <c r="D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1"/>
  <c r="G591"/>
  <c r="D591"/>
  <c r="C591"/>
  <c r="H590"/>
  <c r="G590"/>
  <c r="D590"/>
  <c r="C590"/>
  <c r="H589"/>
  <c r="G589"/>
  <c r="D589"/>
  <c r="C589"/>
  <c r="H588"/>
  <c r="G588"/>
  <c r="D588"/>
  <c r="C588"/>
  <c r="H587"/>
  <c r="G587"/>
  <c r="D587"/>
  <c r="C587"/>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4"/>
  <c r="G574"/>
  <c r="D574"/>
  <c r="C574"/>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H561"/>
  <c r="G561"/>
  <c r="D561"/>
  <c r="C561"/>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H523"/>
  <c r="G523"/>
  <c r="D523"/>
  <c r="C523"/>
  <c r="H522"/>
  <c r="G522"/>
  <c r="D522"/>
  <c r="C522"/>
  <c r="H521"/>
  <c r="G521"/>
  <c r="D521"/>
  <c r="C521"/>
  <c r="H520"/>
  <c r="G520"/>
  <c r="D520"/>
  <c r="C520"/>
  <c r="H519"/>
  <c r="G519"/>
  <c r="D519"/>
  <c r="C519"/>
  <c r="H518"/>
  <c r="G518"/>
  <c r="D518"/>
  <c r="C518"/>
  <c r="H517"/>
  <c r="G517"/>
  <c r="D517"/>
  <c r="C517"/>
  <c r="D516"/>
  <c r="H515"/>
  <c r="G515"/>
  <c r="D515"/>
  <c r="C515"/>
  <c r="H514"/>
  <c r="G514"/>
  <c r="D514"/>
  <c r="C514"/>
  <c r="H513"/>
  <c r="G513"/>
  <c r="D513"/>
  <c r="C513"/>
  <c r="H512"/>
  <c r="G512"/>
  <c r="D512"/>
  <c r="C512"/>
  <c r="H511"/>
  <c r="G511"/>
  <c r="D511"/>
  <c r="C511"/>
  <c r="H510"/>
  <c r="G510"/>
  <c r="D510"/>
  <c r="C510"/>
  <c r="H509"/>
  <c r="G509"/>
  <c r="D509"/>
  <c r="C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H486"/>
  <c r="G486"/>
  <c r="D486"/>
  <c r="C486"/>
  <c r="C485"/>
  <c r="H484"/>
  <c r="G484"/>
  <c r="D484"/>
  <c r="C484"/>
  <c r="H483"/>
  <c r="G483"/>
  <c r="D483"/>
  <c r="C483"/>
  <c r="H482"/>
  <c r="G482"/>
  <c r="D482"/>
  <c r="C482"/>
  <c r="H481"/>
  <c r="G481"/>
  <c r="D481"/>
  <c r="C481"/>
  <c r="H480"/>
  <c r="G480"/>
  <c r="D480"/>
  <c r="C480"/>
  <c r="H479"/>
  <c r="G479"/>
  <c r="D479"/>
  <c r="C479"/>
  <c r="H478"/>
  <c r="G478"/>
  <c r="D478"/>
  <c r="C478"/>
  <c r="H477"/>
  <c r="G477"/>
  <c r="D477"/>
  <c r="C477"/>
  <c r="H476"/>
  <c r="G476"/>
  <c r="D476"/>
  <c r="C476"/>
  <c r="H475"/>
  <c r="G475"/>
  <c r="D475"/>
  <c r="C475"/>
  <c r="H474"/>
  <c r="G474"/>
  <c r="D474"/>
  <c r="C474"/>
  <c r="H473"/>
  <c r="G473"/>
  <c r="D473"/>
  <c r="C473"/>
  <c r="H472"/>
  <c r="G472"/>
  <c r="D472"/>
  <c r="C472"/>
  <c r="H471"/>
  <c r="G471"/>
  <c r="D471"/>
  <c r="C471"/>
  <c r="H470"/>
  <c r="G470"/>
  <c r="D470"/>
  <c r="C470"/>
  <c r="H469"/>
  <c r="G469"/>
  <c r="D469"/>
  <c r="C469"/>
  <c r="H468"/>
  <c r="G468"/>
  <c r="D468"/>
  <c r="C468"/>
  <c r="H467"/>
  <c r="G467"/>
  <c r="D467"/>
  <c r="C467"/>
  <c r="H466"/>
  <c r="G466"/>
  <c r="D466"/>
  <c r="C466"/>
  <c r="H465"/>
  <c r="G465"/>
  <c r="D465"/>
  <c r="C465"/>
  <c r="H464"/>
  <c r="G464"/>
  <c r="D464"/>
  <c r="C464"/>
  <c r="H463"/>
  <c r="G463"/>
  <c r="D463"/>
  <c r="C463"/>
  <c r="H462"/>
  <c r="G462"/>
  <c r="D462"/>
  <c r="C462"/>
  <c r="H461"/>
  <c r="G461"/>
  <c r="D461"/>
  <c r="C461"/>
  <c r="H460"/>
  <c r="G460"/>
  <c r="D460"/>
  <c r="C460"/>
  <c r="D459"/>
  <c r="G459" s="1"/>
  <c r="C459"/>
  <c r="H458"/>
  <c r="G458"/>
  <c r="D458"/>
  <c r="C458"/>
  <c r="H457"/>
  <c r="G457"/>
  <c r="D457"/>
  <c r="C457"/>
  <c r="H456"/>
  <c r="G456"/>
  <c r="D456"/>
  <c r="C456"/>
  <c r="H455"/>
  <c r="G455"/>
  <c r="D455"/>
  <c r="C455"/>
  <c r="H454"/>
  <c r="G454"/>
  <c r="D454"/>
  <c r="C454"/>
  <c r="H453"/>
  <c r="G453"/>
  <c r="D453"/>
  <c r="C453"/>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C425"/>
  <c r="D423"/>
  <c r="C423"/>
  <c r="C422"/>
  <c r="C421"/>
  <c r="H416"/>
  <c r="D416"/>
  <c r="G416" s="1"/>
  <c r="C416"/>
  <c r="D415"/>
  <c r="H415" s="1"/>
  <c r="C415"/>
  <c r="G414"/>
  <c r="D414"/>
  <c r="H414" s="1"/>
  <c r="C414"/>
  <c r="H411"/>
  <c r="G411"/>
  <c r="D411"/>
  <c r="C411"/>
  <c r="H410"/>
  <c r="G410"/>
  <c r="D410"/>
  <c r="C410"/>
  <c r="H409"/>
  <c r="G409"/>
  <c r="D409"/>
  <c r="C409"/>
  <c r="D408"/>
  <c r="G408" s="1"/>
  <c r="C408"/>
  <c r="D407"/>
  <c r="G407" s="1"/>
  <c r="C407"/>
  <c r="H406"/>
  <c r="G406"/>
  <c r="D406"/>
  <c r="C406"/>
  <c r="H405"/>
  <c r="G405"/>
  <c r="D405"/>
  <c r="C405"/>
  <c r="H404"/>
  <c r="G404"/>
  <c r="D404"/>
  <c r="C404"/>
  <c r="H403"/>
  <c r="G403"/>
  <c r="D403"/>
  <c r="C403"/>
  <c r="H402"/>
  <c r="G402"/>
  <c r="D402"/>
  <c r="C402"/>
  <c r="D401"/>
  <c r="H400"/>
  <c r="G400"/>
  <c r="D400"/>
  <c r="C400"/>
  <c r="H399"/>
  <c r="G399"/>
  <c r="D399"/>
  <c r="C399"/>
  <c r="H398"/>
  <c r="G398"/>
  <c r="D398"/>
  <c r="C398"/>
  <c r="H397"/>
  <c r="G397"/>
  <c r="D397"/>
  <c r="C397"/>
  <c r="C396"/>
  <c r="H395"/>
  <c r="G395"/>
  <c r="D395"/>
  <c r="C395"/>
  <c r="H394"/>
  <c r="G394"/>
  <c r="D394"/>
  <c r="C394"/>
  <c r="H393"/>
  <c r="G393"/>
  <c r="D393"/>
  <c r="C393"/>
  <c r="H392"/>
  <c r="G392"/>
  <c r="D392"/>
  <c r="C392"/>
  <c r="H391"/>
  <c r="G391"/>
  <c r="D391"/>
  <c r="C391"/>
  <c r="H390"/>
  <c r="G390"/>
  <c r="D390"/>
  <c r="C390"/>
  <c r="H389"/>
  <c r="G389"/>
  <c r="D389"/>
  <c r="C389"/>
  <c r="H388"/>
  <c r="G388"/>
  <c r="D388"/>
  <c r="C388"/>
  <c r="H387"/>
  <c r="G387"/>
  <c r="D387"/>
  <c r="C387"/>
  <c r="H386"/>
  <c r="G386"/>
  <c r="D386"/>
  <c r="C386"/>
  <c r="H385"/>
  <c r="G385"/>
  <c r="D385"/>
  <c r="C385"/>
  <c r="H384"/>
  <c r="G384"/>
  <c r="D384"/>
  <c r="C384"/>
  <c r="C383"/>
  <c r="H382"/>
  <c r="G382"/>
  <c r="D382"/>
  <c r="C382"/>
  <c r="H381"/>
  <c r="G381"/>
  <c r="D381"/>
  <c r="C381"/>
  <c r="H380"/>
  <c r="G380"/>
  <c r="D380"/>
  <c r="C380"/>
  <c r="H379"/>
  <c r="G379"/>
  <c r="D379"/>
  <c r="C379"/>
  <c r="H378"/>
  <c r="G378"/>
  <c r="D378"/>
  <c r="C378"/>
  <c r="H377"/>
  <c r="G377"/>
  <c r="D377"/>
  <c r="C377"/>
  <c r="H376"/>
  <c r="G376"/>
  <c r="D376"/>
  <c r="C376"/>
  <c r="H375"/>
  <c r="D375"/>
  <c r="G375" s="1"/>
  <c r="C375"/>
  <c r="D374"/>
  <c r="G374" s="1"/>
  <c r="C374"/>
  <c r="H373"/>
  <c r="G373"/>
  <c r="D373"/>
  <c r="C373"/>
  <c r="H372"/>
  <c r="G372"/>
  <c r="D372"/>
  <c r="C372"/>
  <c r="H371"/>
  <c r="G371"/>
  <c r="D371"/>
  <c r="C371"/>
  <c r="H370"/>
  <c r="G370"/>
  <c r="D370"/>
  <c r="C370"/>
  <c r="H369"/>
  <c r="G369"/>
  <c r="D369"/>
  <c r="C369"/>
  <c r="C368"/>
  <c r="H367"/>
  <c r="G367"/>
  <c r="D367"/>
  <c r="C367"/>
  <c r="H366"/>
  <c r="G366"/>
  <c r="D366"/>
  <c r="C366"/>
  <c r="H365"/>
  <c r="G365"/>
  <c r="D365"/>
  <c r="C365"/>
  <c r="H364"/>
  <c r="D364"/>
  <c r="G364" s="1"/>
  <c r="C364"/>
  <c r="H363"/>
  <c r="G363"/>
  <c r="D363"/>
  <c r="C363"/>
  <c r="H362"/>
  <c r="G362"/>
  <c r="D362"/>
  <c r="C362"/>
  <c r="H361"/>
  <c r="G361"/>
  <c r="D361"/>
  <c r="C361"/>
  <c r="H360"/>
  <c r="G360"/>
  <c r="D360"/>
  <c r="C360"/>
  <c r="H359"/>
  <c r="G359"/>
  <c r="D359"/>
  <c r="C359"/>
  <c r="H358"/>
  <c r="G358"/>
  <c r="D358"/>
  <c r="C358"/>
  <c r="H357"/>
  <c r="G357"/>
  <c r="D357"/>
  <c r="C357"/>
  <c r="C356"/>
  <c r="H354"/>
  <c r="G354"/>
  <c r="D354"/>
  <c r="C354"/>
  <c r="H353"/>
  <c r="G353"/>
  <c r="D353"/>
  <c r="C353"/>
  <c r="H352"/>
  <c r="G352"/>
  <c r="D352"/>
  <c r="C352"/>
  <c r="H351"/>
  <c r="G351"/>
  <c r="D351"/>
  <c r="C351"/>
  <c r="H350"/>
  <c r="G350"/>
  <c r="D350"/>
  <c r="C350"/>
  <c r="D349"/>
  <c r="H348"/>
  <c r="G348"/>
  <c r="D348"/>
  <c r="C348"/>
  <c r="H347"/>
  <c r="G347"/>
  <c r="D347"/>
  <c r="C347"/>
  <c r="H346"/>
  <c r="G346"/>
  <c r="D346"/>
  <c r="C346"/>
  <c r="H345"/>
  <c r="G345"/>
  <c r="D345"/>
  <c r="C345"/>
  <c r="H344"/>
  <c r="G344"/>
  <c r="D344"/>
  <c r="C344"/>
  <c r="H343"/>
  <c r="G343"/>
  <c r="D343"/>
  <c r="C343"/>
  <c r="H342"/>
  <c r="G342"/>
  <c r="D342"/>
  <c r="C342"/>
  <c r="H341"/>
  <c r="G341"/>
  <c r="D341"/>
  <c r="C341"/>
  <c r="H340"/>
  <c r="G340"/>
  <c r="D340"/>
  <c r="C340"/>
  <c r="H339"/>
  <c r="G339"/>
  <c r="D339"/>
  <c r="C339"/>
  <c r="H338"/>
  <c r="G338"/>
  <c r="D338"/>
  <c r="C338"/>
  <c r="H337"/>
  <c r="G337"/>
  <c r="D337"/>
  <c r="C337"/>
  <c r="H336"/>
  <c r="G336"/>
  <c r="D336"/>
  <c r="C336"/>
  <c r="H335"/>
  <c r="G335"/>
  <c r="D335"/>
  <c r="C335"/>
  <c r="H334"/>
  <c r="G334"/>
  <c r="D334"/>
  <c r="C334"/>
  <c r="H333"/>
  <c r="G333"/>
  <c r="D333"/>
  <c r="C333"/>
  <c r="H332"/>
  <c r="G332"/>
  <c r="D332"/>
  <c r="C332"/>
  <c r="H331"/>
  <c r="G331"/>
  <c r="D331"/>
  <c r="C331"/>
  <c r="H330"/>
  <c r="G330"/>
  <c r="D330"/>
  <c r="C330"/>
  <c r="H329"/>
  <c r="G329"/>
  <c r="D329"/>
  <c r="C329"/>
  <c r="H328"/>
  <c r="G328"/>
  <c r="D328"/>
  <c r="C328"/>
  <c r="H327"/>
  <c r="G327"/>
  <c r="D327"/>
  <c r="C327"/>
  <c r="H326"/>
  <c r="D326"/>
  <c r="G326" s="1"/>
  <c r="C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C316"/>
  <c r="H315"/>
  <c r="G315"/>
  <c r="D315"/>
  <c r="C315"/>
  <c r="H314"/>
  <c r="G314"/>
  <c r="D314"/>
  <c r="C314"/>
  <c r="H313"/>
  <c r="G313"/>
  <c r="D313"/>
  <c r="C313"/>
  <c r="H312"/>
  <c r="G312"/>
  <c r="D312"/>
  <c r="C312"/>
  <c r="H311"/>
  <c r="G311"/>
  <c r="D311"/>
  <c r="C311"/>
  <c r="H310"/>
  <c r="G310"/>
  <c r="D310"/>
  <c r="C310"/>
  <c r="H309"/>
  <c r="G309"/>
  <c r="D309"/>
  <c r="C309"/>
  <c r="H308"/>
  <c r="G308"/>
  <c r="D308"/>
  <c r="C308"/>
  <c r="H307"/>
  <c r="G307"/>
  <c r="D307"/>
  <c r="C307"/>
  <c r="H306"/>
  <c r="G306"/>
  <c r="D306"/>
  <c r="C306"/>
  <c r="H305"/>
  <c r="G305"/>
  <c r="D305"/>
  <c r="C305"/>
  <c r="C304"/>
  <c r="H302"/>
  <c r="D302"/>
  <c r="G302" s="1"/>
  <c r="C302"/>
  <c r="H301"/>
  <c r="D301"/>
  <c r="G301" s="1"/>
  <c r="C301"/>
  <c r="G300"/>
  <c r="D300"/>
  <c r="C300"/>
  <c r="G299"/>
  <c r="D299"/>
  <c r="H299" s="1"/>
  <c r="C299"/>
  <c r="G298"/>
  <c r="D298"/>
  <c r="H298" s="1"/>
  <c r="C298"/>
  <c r="H294"/>
  <c r="G294"/>
  <c r="D294"/>
  <c r="C294"/>
  <c r="H293"/>
  <c r="G293"/>
  <c r="D293"/>
  <c r="C293"/>
  <c r="H292"/>
  <c r="G292"/>
  <c r="D292"/>
  <c r="C292"/>
  <c r="H291"/>
  <c r="G291"/>
  <c r="D291"/>
  <c r="C291"/>
  <c r="H290"/>
  <c r="G290"/>
  <c r="D290"/>
  <c r="C290"/>
  <c r="H289"/>
  <c r="G289"/>
  <c r="D289"/>
  <c r="C289"/>
  <c r="H288"/>
  <c r="G288"/>
  <c r="D288"/>
  <c r="C288"/>
  <c r="H287"/>
  <c r="G287"/>
  <c r="D287"/>
  <c r="C287"/>
  <c r="H286"/>
  <c r="G286"/>
  <c r="D286"/>
  <c r="C286"/>
  <c r="H285"/>
  <c r="G285"/>
  <c r="D285"/>
  <c r="C285"/>
  <c r="H284"/>
  <c r="G284"/>
  <c r="D284"/>
  <c r="C284"/>
  <c r="H283"/>
  <c r="G283"/>
  <c r="D283"/>
  <c r="C283"/>
  <c r="H282"/>
  <c r="D282"/>
  <c r="G282" s="1"/>
  <c r="C282"/>
  <c r="H281"/>
  <c r="G281"/>
  <c r="D281"/>
  <c r="C281"/>
  <c r="D280"/>
  <c r="G280" s="1"/>
  <c r="C280"/>
  <c r="D279"/>
  <c r="G279" s="1"/>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8"/>
  <c r="G268"/>
  <c r="D268"/>
  <c r="C268"/>
  <c r="H267"/>
  <c r="G267"/>
  <c r="D267"/>
  <c r="C267"/>
  <c r="H266"/>
  <c r="G266"/>
  <c r="D266"/>
  <c r="C266"/>
  <c r="H265"/>
  <c r="G265"/>
  <c r="D265"/>
  <c r="C265"/>
  <c r="H264"/>
  <c r="G264"/>
  <c r="D264"/>
  <c r="C264"/>
  <c r="H263"/>
  <c r="G263"/>
  <c r="D263"/>
  <c r="C263"/>
  <c r="H262"/>
  <c r="G262"/>
  <c r="D262"/>
  <c r="C262"/>
  <c r="H261"/>
  <c r="G261"/>
  <c r="D261"/>
  <c r="C261"/>
  <c r="H260"/>
  <c r="G260"/>
  <c r="D260"/>
  <c r="C260"/>
  <c r="H259"/>
  <c r="G259"/>
  <c r="D259"/>
  <c r="C259"/>
  <c r="C258"/>
  <c r="H257"/>
  <c r="G257"/>
  <c r="D257"/>
  <c r="C257"/>
  <c r="H256"/>
  <c r="G256"/>
  <c r="D256"/>
  <c r="C256"/>
  <c r="H255"/>
  <c r="G255"/>
  <c r="D255"/>
  <c r="C255"/>
  <c r="H254"/>
  <c r="G254"/>
  <c r="D254"/>
  <c r="C254"/>
  <c r="H253"/>
  <c r="G253"/>
  <c r="D253"/>
  <c r="C253"/>
  <c r="H252"/>
  <c r="G252"/>
  <c r="D252"/>
  <c r="C252"/>
  <c r="H251"/>
  <c r="G251"/>
  <c r="D251"/>
  <c r="C251"/>
  <c r="H250"/>
  <c r="G250"/>
  <c r="D250"/>
  <c r="C250"/>
  <c r="H249"/>
  <c r="G249"/>
  <c r="D249"/>
  <c r="C249"/>
  <c r="H248"/>
  <c r="G248"/>
  <c r="D248"/>
  <c r="C248"/>
  <c r="H247"/>
  <c r="G247"/>
  <c r="D247"/>
  <c r="C247"/>
  <c r="H246"/>
  <c r="G246"/>
  <c r="D246"/>
  <c r="C246"/>
  <c r="H245"/>
  <c r="G245"/>
  <c r="D245"/>
  <c r="C245"/>
  <c r="H244"/>
  <c r="G244"/>
  <c r="D244"/>
  <c r="C244"/>
  <c r="H243"/>
  <c r="G243"/>
  <c r="D243"/>
  <c r="C243"/>
  <c r="H242"/>
  <c r="G242"/>
  <c r="D242"/>
  <c r="C242"/>
  <c r="H241"/>
  <c r="G241"/>
  <c r="D241"/>
  <c r="C241"/>
  <c r="H240"/>
  <c r="G240"/>
  <c r="D240"/>
  <c r="C240"/>
  <c r="H239"/>
  <c r="G239"/>
  <c r="D239"/>
  <c r="C239"/>
  <c r="H238"/>
  <c r="G238"/>
  <c r="D238"/>
  <c r="C238"/>
  <c r="H237"/>
  <c r="G237"/>
  <c r="D237"/>
  <c r="C237"/>
  <c r="H236"/>
  <c r="G236"/>
  <c r="D236"/>
  <c r="C236"/>
  <c r="H235"/>
  <c r="G235"/>
  <c r="D235"/>
  <c r="C235"/>
  <c r="H234"/>
  <c r="G234"/>
  <c r="D234"/>
  <c r="C234"/>
  <c r="H233"/>
  <c r="G233"/>
  <c r="D233"/>
  <c r="C233"/>
  <c r="H232"/>
  <c r="G232"/>
  <c r="D232"/>
  <c r="C232"/>
  <c r="H231"/>
  <c r="G231"/>
  <c r="D231"/>
  <c r="C231"/>
  <c r="H230"/>
  <c r="G230"/>
  <c r="D230"/>
  <c r="C230"/>
  <c r="H229"/>
  <c r="G229"/>
  <c r="D229"/>
  <c r="C229"/>
  <c r="H228"/>
  <c r="G228"/>
  <c r="D228"/>
  <c r="C228"/>
  <c r="H227"/>
  <c r="G227"/>
  <c r="D227"/>
  <c r="C227"/>
  <c r="H225"/>
  <c r="G225"/>
  <c r="D225"/>
  <c r="C225"/>
  <c r="H224"/>
  <c r="G224"/>
  <c r="D224"/>
  <c r="C224"/>
  <c r="H223"/>
  <c r="G223"/>
  <c r="D223"/>
  <c r="C223"/>
  <c r="H222"/>
  <c r="G222"/>
  <c r="D222"/>
  <c r="C222"/>
  <c r="H221"/>
  <c r="G221"/>
  <c r="D221"/>
  <c r="C221"/>
  <c r="H220"/>
  <c r="G220"/>
  <c r="D220"/>
  <c r="C220"/>
  <c r="H219"/>
  <c r="G219"/>
  <c r="D219"/>
  <c r="C219"/>
  <c r="H218"/>
  <c r="G218"/>
  <c r="D218"/>
  <c r="C218"/>
  <c r="D217"/>
  <c r="H216"/>
  <c r="G216"/>
  <c r="D216"/>
  <c r="C216"/>
  <c r="H215"/>
  <c r="G215"/>
  <c r="D215"/>
  <c r="C215"/>
  <c r="H214"/>
  <c r="G214"/>
  <c r="D214"/>
  <c r="C214"/>
  <c r="H213"/>
  <c r="G213"/>
  <c r="D213"/>
  <c r="C213"/>
  <c r="H212"/>
  <c r="G212"/>
  <c r="D212"/>
  <c r="C212"/>
  <c r="H211"/>
  <c r="G211"/>
  <c r="D211"/>
  <c r="C211"/>
  <c r="H210"/>
  <c r="G210"/>
  <c r="D210"/>
  <c r="C210"/>
  <c r="H209"/>
  <c r="G209"/>
  <c r="D209"/>
  <c r="C209"/>
  <c r="H208"/>
  <c r="G208"/>
  <c r="D208"/>
  <c r="C208"/>
  <c r="H207"/>
  <c r="G207"/>
  <c r="D207"/>
  <c r="C207"/>
  <c r="H206"/>
  <c r="G206"/>
  <c r="D206"/>
  <c r="C206"/>
  <c r="H205"/>
  <c r="G205"/>
  <c r="D205"/>
  <c r="C205"/>
  <c r="H204"/>
  <c r="G204"/>
  <c r="D204"/>
  <c r="C204"/>
  <c r="H203"/>
  <c r="G203"/>
  <c r="D203"/>
  <c r="C203"/>
  <c r="H202"/>
  <c r="G202"/>
  <c r="D202"/>
  <c r="C202"/>
  <c r="H201"/>
  <c r="G201"/>
  <c r="D201"/>
  <c r="C201"/>
  <c r="H200"/>
  <c r="G200"/>
  <c r="D200"/>
  <c r="C200"/>
  <c r="H199"/>
  <c r="G199"/>
  <c r="D199"/>
  <c r="C199"/>
  <c r="C198"/>
  <c r="D197"/>
  <c r="G197" s="1"/>
  <c r="C197"/>
  <c r="D196"/>
  <c r="G196" s="1"/>
  <c r="C196"/>
  <c r="D195"/>
  <c r="G195" s="1"/>
  <c r="C195"/>
  <c r="D194"/>
  <c r="G194" s="1"/>
  <c r="C194"/>
  <c r="D193"/>
  <c r="G193" s="1"/>
  <c r="C193"/>
  <c r="D192"/>
  <c r="G192" s="1"/>
  <c r="C192"/>
  <c r="H191"/>
  <c r="D191"/>
  <c r="G191" s="1"/>
  <c r="C191"/>
  <c r="C190"/>
  <c r="H189"/>
  <c r="G189"/>
  <c r="D189"/>
  <c r="C189"/>
  <c r="H188"/>
  <c r="G188"/>
  <c r="D188"/>
  <c r="C188"/>
  <c r="H187"/>
  <c r="G187"/>
  <c r="D187"/>
  <c r="C187"/>
  <c r="H186"/>
  <c r="D186"/>
  <c r="G186" s="1"/>
  <c r="C186"/>
  <c r="H185"/>
  <c r="G185"/>
  <c r="D185"/>
  <c r="C185"/>
  <c r="H184"/>
  <c r="G184"/>
  <c r="D184"/>
  <c r="C184"/>
  <c r="H183"/>
  <c r="G183"/>
  <c r="D183"/>
  <c r="C183"/>
  <c r="H182"/>
  <c r="D182"/>
  <c r="G182" s="1"/>
  <c r="C182"/>
  <c r="H181"/>
  <c r="D181"/>
  <c r="G181" s="1"/>
  <c r="C181"/>
  <c r="H180"/>
  <c r="D180"/>
  <c r="G180" s="1"/>
  <c r="C180"/>
  <c r="H179"/>
  <c r="D179"/>
  <c r="G179" s="1"/>
  <c r="C179"/>
  <c r="H178"/>
  <c r="D178"/>
  <c r="G178" s="1"/>
  <c r="C178"/>
  <c r="H177"/>
  <c r="D177"/>
  <c r="G177" s="1"/>
  <c r="C177"/>
  <c r="H176"/>
  <c r="D176"/>
  <c r="G176" s="1"/>
  <c r="C176"/>
  <c r="D175"/>
  <c r="G175" s="1"/>
  <c r="C175"/>
  <c r="D174"/>
  <c r="G174" s="1"/>
  <c r="C174"/>
  <c r="D173"/>
  <c r="G173" s="1"/>
  <c r="C173"/>
  <c r="H172"/>
  <c r="G172"/>
  <c r="D172"/>
  <c r="C172"/>
  <c r="D171"/>
  <c r="G171" s="1"/>
  <c r="C171"/>
  <c r="D170"/>
  <c r="G170" s="1"/>
  <c r="C170"/>
  <c r="D169"/>
  <c r="G169" s="1"/>
  <c r="C169"/>
  <c r="D168"/>
  <c r="G168" s="1"/>
  <c r="C168"/>
  <c r="D167"/>
  <c r="G167" s="1"/>
  <c r="C167"/>
  <c r="C166"/>
  <c r="D165"/>
  <c r="G165" s="1"/>
  <c r="C165"/>
  <c r="D164"/>
  <c r="G164" s="1"/>
  <c r="C164"/>
  <c r="D163"/>
  <c r="G163" s="1"/>
  <c r="C163"/>
  <c r="D162"/>
  <c r="G162" s="1"/>
  <c r="C162"/>
  <c r="D161"/>
  <c r="G161" s="1"/>
  <c r="C161"/>
  <c r="H159"/>
  <c r="G159"/>
  <c r="D159"/>
  <c r="C159"/>
  <c r="D158"/>
  <c r="G158" s="1"/>
  <c r="C158"/>
  <c r="H157"/>
  <c r="G157"/>
  <c r="D157"/>
  <c r="C157"/>
  <c r="D156"/>
  <c r="G156" s="1"/>
  <c r="C156"/>
  <c r="H155"/>
  <c r="G155"/>
  <c r="D155"/>
  <c r="C155"/>
  <c r="H154"/>
  <c r="G154"/>
  <c r="D154"/>
  <c r="C154"/>
  <c r="H153"/>
  <c r="G153"/>
  <c r="D153"/>
  <c r="C153"/>
  <c r="H152"/>
  <c r="G152"/>
  <c r="D152"/>
  <c r="C152"/>
  <c r="H151"/>
  <c r="D151"/>
  <c r="G151" s="1"/>
  <c r="C151"/>
  <c r="D150"/>
  <c r="G150" s="1"/>
  <c r="C150"/>
  <c r="H147"/>
  <c r="D147"/>
  <c r="G147" s="1"/>
  <c r="C147"/>
  <c r="H146"/>
  <c r="G146"/>
  <c r="D146"/>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C136"/>
  <c r="H135"/>
  <c r="G135"/>
  <c r="D135"/>
  <c r="C135"/>
  <c r="H134"/>
  <c r="G134"/>
  <c r="D134"/>
  <c r="C134"/>
  <c r="H133"/>
  <c r="D133"/>
  <c r="G133" s="1"/>
  <c r="C133"/>
  <c r="H132"/>
  <c r="G132"/>
  <c r="D132"/>
  <c r="C132"/>
  <c r="H131"/>
  <c r="G131"/>
  <c r="D131"/>
  <c r="C131"/>
  <c r="C130"/>
  <c r="H129"/>
  <c r="G129"/>
  <c r="D129"/>
  <c r="C129"/>
  <c r="H128"/>
  <c r="G128"/>
  <c r="D128"/>
  <c r="C128"/>
  <c r="D127"/>
  <c r="G127" s="1"/>
  <c r="C127"/>
  <c r="H126"/>
  <c r="G126"/>
  <c r="D126"/>
  <c r="C126"/>
  <c r="D125"/>
  <c r="G125" s="1"/>
  <c r="C125"/>
  <c r="H124"/>
  <c r="G124"/>
  <c r="D124"/>
  <c r="C124"/>
  <c r="H123"/>
  <c r="G123"/>
  <c r="D123"/>
  <c r="C123"/>
  <c r="H122"/>
  <c r="G122"/>
  <c r="D122"/>
  <c r="C122"/>
  <c r="H120"/>
  <c r="G120"/>
  <c r="D120"/>
  <c r="C120"/>
  <c r="H119"/>
  <c r="G119"/>
  <c r="D119"/>
  <c r="C119"/>
  <c r="H118"/>
  <c r="G118"/>
  <c r="D118"/>
  <c r="C118"/>
  <c r="H117"/>
  <c r="G117"/>
  <c r="D117"/>
  <c r="C117"/>
  <c r="H116"/>
  <c r="G116"/>
  <c r="D116"/>
  <c r="C116"/>
  <c r="H115"/>
  <c r="G115"/>
  <c r="D115"/>
  <c r="C115"/>
  <c r="H114"/>
  <c r="G114"/>
  <c r="D114"/>
  <c r="C114"/>
  <c r="H113"/>
  <c r="G113"/>
  <c r="D113"/>
  <c r="C113"/>
  <c r="H112"/>
  <c r="G112"/>
  <c r="D112"/>
  <c r="C112"/>
  <c r="H111"/>
  <c r="G111"/>
  <c r="D111"/>
  <c r="C111"/>
  <c r="H110"/>
  <c r="G110"/>
  <c r="D110"/>
  <c r="C110"/>
  <c r="H109"/>
  <c r="G109"/>
  <c r="D109"/>
  <c r="C109"/>
  <c r="H108"/>
  <c r="G108"/>
  <c r="D108"/>
  <c r="C108"/>
  <c r="D107"/>
  <c r="G107" s="1"/>
  <c r="C107"/>
  <c r="H106"/>
  <c r="G106"/>
  <c r="D106"/>
  <c r="C106"/>
  <c r="H105"/>
  <c r="G105"/>
  <c r="D105"/>
  <c r="C105"/>
  <c r="H104"/>
  <c r="G104"/>
  <c r="D104"/>
  <c r="C104"/>
  <c r="D103"/>
  <c r="G103" s="1"/>
  <c r="C103"/>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H91"/>
  <c r="G91"/>
  <c r="D91"/>
  <c r="C91"/>
  <c r="H90"/>
  <c r="G90"/>
  <c r="D90"/>
  <c r="C90"/>
  <c r="H89"/>
  <c r="G89"/>
  <c r="D89"/>
  <c r="C89"/>
  <c r="H88"/>
  <c r="G88"/>
  <c r="D88"/>
  <c r="C88"/>
  <c r="H87"/>
  <c r="G87"/>
  <c r="D87"/>
  <c r="C87"/>
  <c r="H86"/>
  <c r="G86"/>
  <c r="D86"/>
  <c r="C86"/>
  <c r="H85"/>
  <c r="G85"/>
  <c r="D85"/>
  <c r="C85"/>
  <c r="H84"/>
  <c r="G84"/>
  <c r="D84"/>
  <c r="C84"/>
  <c r="H83"/>
  <c r="G83"/>
  <c r="D83"/>
  <c r="C83"/>
  <c r="H82"/>
  <c r="G82"/>
  <c r="D82"/>
  <c r="C82"/>
  <c r="H81"/>
  <c r="G81"/>
  <c r="D81"/>
  <c r="C81"/>
  <c r="H80"/>
  <c r="G80"/>
  <c r="D80"/>
  <c r="C80"/>
  <c r="H79"/>
  <c r="G79"/>
  <c r="D79"/>
  <c r="C79"/>
  <c r="H77"/>
  <c r="G77"/>
  <c r="D77"/>
  <c r="C77"/>
  <c r="H76"/>
  <c r="G76"/>
  <c r="D76"/>
  <c r="C76"/>
  <c r="H75"/>
  <c r="G75"/>
  <c r="D75"/>
  <c r="C75"/>
  <c r="H74"/>
  <c r="G74"/>
  <c r="D74"/>
  <c r="C74"/>
  <c r="H73"/>
  <c r="G73"/>
  <c r="D73"/>
  <c r="C73"/>
  <c r="H72"/>
  <c r="G72"/>
  <c r="D72"/>
  <c r="C72"/>
  <c r="D71"/>
  <c r="G71" s="1"/>
  <c r="C71"/>
  <c r="D70"/>
  <c r="G70" s="1"/>
  <c r="C70"/>
  <c r="H69"/>
  <c r="G69"/>
  <c r="D69"/>
  <c r="C69"/>
  <c r="H68"/>
  <c r="G68"/>
  <c r="D68"/>
  <c r="C68"/>
  <c r="H67"/>
  <c r="G67"/>
  <c r="D67"/>
  <c r="C67"/>
  <c r="H66"/>
  <c r="G66"/>
  <c r="D66"/>
  <c r="C66"/>
  <c r="H65"/>
  <c r="G65"/>
  <c r="D65"/>
  <c r="C65"/>
  <c r="H64"/>
  <c r="G64"/>
  <c r="D64"/>
  <c r="C64"/>
  <c r="H63"/>
  <c r="G63"/>
  <c r="D63"/>
  <c r="C63"/>
  <c r="H62"/>
  <c r="G62"/>
  <c r="D62"/>
  <c r="C62"/>
  <c r="H61"/>
  <c r="G61"/>
  <c r="D61"/>
  <c r="C61"/>
  <c r="H60"/>
  <c r="G60"/>
  <c r="D60"/>
  <c r="C60"/>
  <c r="H59"/>
  <c r="G59"/>
  <c r="D59"/>
  <c r="C59"/>
  <c r="D58"/>
  <c r="G58" s="1"/>
  <c r="C58"/>
  <c r="D57"/>
  <c r="G57" s="1"/>
  <c r="C57"/>
  <c r="H56"/>
  <c r="G56"/>
  <c r="D56"/>
  <c r="C56"/>
  <c r="H55"/>
  <c r="G55"/>
  <c r="D55"/>
  <c r="C55"/>
  <c r="H54"/>
  <c r="G54"/>
  <c r="D54"/>
  <c r="C54"/>
  <c r="H53"/>
  <c r="G53"/>
  <c r="D53"/>
  <c r="C53"/>
  <c r="H52"/>
  <c r="G52"/>
  <c r="D52"/>
  <c r="C52"/>
  <c r="H51"/>
  <c r="G51"/>
  <c r="D51"/>
  <c r="C51"/>
  <c r="H50"/>
  <c r="G50"/>
  <c r="D50"/>
  <c r="C50"/>
  <c r="H49"/>
  <c r="G49"/>
  <c r="D49"/>
  <c r="C49"/>
  <c r="H48"/>
  <c r="G48"/>
  <c r="D48"/>
  <c r="C48"/>
  <c r="H47"/>
  <c r="G47"/>
  <c r="D47"/>
  <c r="C47"/>
  <c r="H46"/>
  <c r="G46"/>
  <c r="D46"/>
  <c r="C46"/>
  <c r="H44"/>
  <c r="G44"/>
  <c r="D44"/>
  <c r="C44"/>
  <c r="H43"/>
  <c r="G43"/>
  <c r="D43"/>
  <c r="C43"/>
  <c r="H42"/>
  <c r="G42"/>
  <c r="D42"/>
  <c r="C42"/>
  <c r="H41"/>
  <c r="G41"/>
  <c r="D41"/>
  <c r="C41"/>
  <c r="H40"/>
  <c r="G40"/>
  <c r="D40"/>
  <c r="C40"/>
  <c r="D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F94" i="6" l="1"/>
  <c r="E22" i="7"/>
  <c r="I34" i="3" s="1"/>
  <c r="G1563" i="1"/>
  <c r="G1539"/>
  <c r="H1539"/>
  <c r="H1540"/>
  <c r="H1541"/>
  <c r="I1541" s="1"/>
  <c r="J1541"/>
  <c r="G648"/>
  <c r="H649"/>
  <c r="G647"/>
  <c r="H300"/>
  <c r="G423"/>
  <c r="I41" i="3"/>
  <c r="G1682" i="1"/>
  <c r="G1340"/>
  <c r="G1306"/>
  <c r="G1308"/>
  <c r="G1305"/>
  <c r="H1683"/>
  <c r="G1681"/>
  <c r="G1629"/>
  <c r="G1613"/>
  <c r="H1610"/>
  <c r="H1606"/>
  <c r="G1605"/>
  <c r="C1604"/>
  <c r="G1604" s="1"/>
  <c r="H1602"/>
  <c r="G1601"/>
  <c r="H1594"/>
  <c r="G1593"/>
  <c r="G1585"/>
  <c r="G1583"/>
  <c r="H1583"/>
  <c r="E37" i="9"/>
  <c r="B37" s="1"/>
  <c r="H1382" i="1"/>
  <c r="E340" i="9"/>
  <c r="B340" s="1"/>
  <c r="C1295" i="1"/>
  <c r="G1295" s="1"/>
  <c r="G1297"/>
  <c r="G1294"/>
  <c r="G1293"/>
  <c r="G1292"/>
  <c r="G1281"/>
  <c r="G1289"/>
  <c r="G1201"/>
  <c r="G1203"/>
  <c r="G1166"/>
  <c r="G1341"/>
  <c r="H1342"/>
  <c r="H1309"/>
  <c r="E317" i="9"/>
  <c r="B317" s="1"/>
  <c r="H1306" i="1"/>
  <c r="H1340"/>
  <c r="H1386"/>
  <c r="H1388"/>
  <c r="G1389"/>
  <c r="G1396"/>
  <c r="G1398"/>
  <c r="G1397"/>
  <c r="G1387"/>
  <c r="G1388"/>
  <c r="H1397"/>
  <c r="H1396"/>
  <c r="H1393"/>
  <c r="H1391"/>
  <c r="H1394"/>
  <c r="H1399"/>
  <c r="G1395"/>
  <c r="G1390"/>
  <c r="H1395"/>
  <c r="H1400"/>
  <c r="E335" i="9"/>
  <c r="B335" s="1"/>
  <c r="G1400" i="1"/>
  <c r="G1386"/>
  <c r="H1385"/>
  <c r="G1384"/>
  <c r="H1384"/>
  <c r="H1390"/>
  <c r="H1267"/>
  <c r="E251" i="5"/>
  <c r="I25" i="3" s="1"/>
  <c r="H1266" i="1"/>
  <c r="H1264"/>
  <c r="H1265"/>
  <c r="D1255"/>
  <c r="H1257"/>
  <c r="D1252"/>
  <c r="H1201"/>
  <c r="H1203"/>
  <c r="H1200"/>
  <c r="H1182"/>
  <c r="E336" i="9"/>
  <c r="B336" s="1"/>
  <c r="E318"/>
  <c r="B318" s="1"/>
  <c r="H1169" i="1"/>
  <c r="H1167"/>
  <c r="E313" i="9"/>
  <c r="B313" s="1"/>
  <c r="H1166" i="1"/>
  <c r="H1165"/>
  <c r="H1092"/>
  <c r="E307" i="9"/>
  <c r="B307" s="1"/>
  <c r="H1090" i="1"/>
  <c r="H1087"/>
  <c r="H1088"/>
  <c r="D1076"/>
  <c r="E70" i="5"/>
  <c r="D1075" i="1" s="1"/>
  <c r="F341" i="9"/>
  <c r="B341" s="1"/>
  <c r="H1059" i="1"/>
  <c r="G1050"/>
  <c r="H1024"/>
  <c r="E12" i="5"/>
  <c r="D1017" i="1" s="1"/>
  <c r="H1017" s="1"/>
  <c r="H1018"/>
  <c r="H423"/>
  <c r="E329" i="9"/>
  <c r="B329" s="1"/>
  <c r="D190" i="1"/>
  <c r="G190" s="1"/>
  <c r="E326" i="9"/>
  <c r="B326" s="1"/>
  <c r="H635" i="1"/>
  <c r="H636"/>
  <c r="G415"/>
  <c r="D422"/>
  <c r="E647" i="4"/>
  <c r="D641" i="1" s="1"/>
  <c r="D421"/>
  <c r="E294" i="9"/>
  <c r="B294" s="1"/>
  <c r="F656" i="4"/>
  <c r="E311" i="9"/>
  <c r="B311" s="1"/>
  <c r="E320"/>
  <c r="B320" s="1"/>
  <c r="E31"/>
  <c r="B31" s="1"/>
  <c r="E36"/>
  <c r="B36" s="1"/>
  <c r="E312"/>
  <c r="B312" s="1"/>
  <c r="E322"/>
  <c r="B322" s="1"/>
  <c r="H653" i="1"/>
  <c r="E49" i="9"/>
  <c r="B49" s="1"/>
  <c r="E48"/>
  <c r="B48" s="1"/>
  <c r="H459" i="1"/>
  <c r="E321" i="4"/>
  <c r="D316" i="1" s="1"/>
  <c r="H316" s="1"/>
  <c r="F135" i="4"/>
  <c r="H125" i="1"/>
  <c r="H127"/>
  <c r="F129" i="4"/>
  <c r="F112"/>
  <c r="F236" i="9"/>
  <c r="B236" s="1"/>
  <c r="H71" i="1"/>
  <c r="H70"/>
  <c r="E32" i="9"/>
  <c r="B32" s="1"/>
  <c r="H58" i="1"/>
  <c r="E49" i="4"/>
  <c r="D45" i="1" s="1"/>
  <c r="H57"/>
  <c r="H103"/>
  <c r="H107"/>
  <c r="F235" i="9"/>
  <c r="B235" s="1"/>
  <c r="H407" i="1"/>
  <c r="H408"/>
  <c r="F412" i="4"/>
  <c r="H396" i="1"/>
  <c r="G396"/>
  <c r="F401" i="4"/>
  <c r="D383" i="1"/>
  <c r="E373" i="4"/>
  <c r="D368" i="1" s="1"/>
  <c r="H368" s="1"/>
  <c r="H374"/>
  <c r="E273" i="4"/>
  <c r="D269" i="1" s="1"/>
  <c r="H279"/>
  <c r="H280"/>
  <c r="F262" i="4"/>
  <c r="F269"/>
  <c r="E81" i="9"/>
  <c r="B81" s="1"/>
  <c r="E67"/>
  <c r="B67" s="1"/>
  <c r="F246"/>
  <c r="B246" s="1"/>
  <c r="F202" i="4"/>
  <c r="H197" i="1"/>
  <c r="H196"/>
  <c r="H195"/>
  <c r="F244" i="9"/>
  <c r="B244" s="1"/>
  <c r="F243"/>
  <c r="B243" s="1"/>
  <c r="H194" i="1"/>
  <c r="E56" i="9"/>
  <c r="B56" s="1"/>
  <c r="H193" i="1"/>
  <c r="H192"/>
  <c r="B241" i="9"/>
  <c r="E53"/>
  <c r="B53" s="1"/>
  <c r="F240"/>
  <c r="B240" s="1"/>
  <c r="E52"/>
  <c r="B52" s="1"/>
  <c r="F239"/>
  <c r="B239" s="1"/>
  <c r="F238"/>
  <c r="B238" s="1"/>
  <c r="H175" i="1"/>
  <c r="H174"/>
  <c r="H173"/>
  <c r="H171"/>
  <c r="H170"/>
  <c r="H169"/>
  <c r="H168"/>
  <c r="F170" i="4"/>
  <c r="H167" i="1"/>
  <c r="H166"/>
  <c r="H165"/>
  <c r="H164"/>
  <c r="H163"/>
  <c r="H162"/>
  <c r="H161"/>
  <c r="H156"/>
  <c r="H158"/>
  <c r="E153" i="4"/>
  <c r="D149" i="1" s="1"/>
  <c r="B237" i="9"/>
  <c r="H150" i="1"/>
  <c r="H1571"/>
  <c r="G1571"/>
  <c r="D6" i="4"/>
  <c r="C3" i="1"/>
  <c r="F7" i="4"/>
  <c r="F354"/>
  <c r="C349" i="1"/>
  <c r="D418" i="4"/>
  <c r="C355" i="1"/>
  <c r="F406" i="4"/>
  <c r="C401" i="1"/>
  <c r="I1554"/>
  <c r="I1558"/>
  <c r="I1573"/>
  <c r="G24" i="9"/>
  <c r="H24"/>
  <c r="C149" i="1"/>
  <c r="F153" i="4"/>
  <c r="D3" i="1"/>
  <c r="G198"/>
  <c r="H198"/>
  <c r="G485"/>
  <c r="H485"/>
  <c r="C45"/>
  <c r="D136"/>
  <c r="F140" i="4"/>
  <c r="F221"/>
  <c r="C217" i="1"/>
  <c r="D417" i="4"/>
  <c r="C303" i="1"/>
  <c r="F43" i="4"/>
  <c r="C39" i="1"/>
  <c r="C121"/>
  <c r="F125" i="4"/>
  <c r="G130" i="1"/>
  <c r="H130"/>
  <c r="G258"/>
  <c r="H258"/>
  <c r="C269"/>
  <c r="F273" i="4"/>
  <c r="D356" i="1"/>
  <c r="F361" i="4"/>
  <c r="E430"/>
  <c r="D425" i="1"/>
  <c r="I1550"/>
  <c r="I1562"/>
  <c r="I1567"/>
  <c r="I1580"/>
  <c r="F88" i="5"/>
  <c r="G338" i="9"/>
  <c r="E338" s="1"/>
  <c r="B338" s="1"/>
  <c r="F203" i="5"/>
  <c r="J1548" i="1"/>
  <c r="H1549"/>
  <c r="J1550"/>
  <c r="H1551"/>
  <c r="J1552"/>
  <c r="H1553"/>
  <c r="J1554"/>
  <c r="H1556"/>
  <c r="H1557"/>
  <c r="J1558"/>
  <c r="H1559"/>
  <c r="J1560"/>
  <c r="H1561"/>
  <c r="J1562"/>
  <c r="H1563"/>
  <c r="H1564"/>
  <c r="J1565"/>
  <c r="H1566"/>
  <c r="J1567"/>
  <c r="H1568"/>
  <c r="J1569"/>
  <c r="H1570"/>
  <c r="J1573"/>
  <c r="H1574"/>
  <c r="J1575"/>
  <c r="H1576"/>
  <c r="J1578"/>
  <c r="H1579"/>
  <c r="J1580"/>
  <c r="H1581"/>
  <c r="F426" i="4"/>
  <c r="D647"/>
  <c r="H1542" i="1"/>
  <c r="I1542" s="1"/>
  <c r="H1544"/>
  <c r="I1544" s="1"/>
  <c r="H1546"/>
  <c r="I1546" s="1"/>
  <c r="G1549"/>
  <c r="I1549" s="1"/>
  <c r="G1551"/>
  <c r="I1551" s="1"/>
  <c r="G1553"/>
  <c r="I1553" s="1"/>
  <c r="G1557"/>
  <c r="I1557" s="1"/>
  <c r="G1559"/>
  <c r="I1559" s="1"/>
  <c r="G1561"/>
  <c r="I1561" s="1"/>
  <c r="G1564"/>
  <c r="G1566"/>
  <c r="I1566" s="1"/>
  <c r="G1568"/>
  <c r="G1570"/>
  <c r="I1570" s="1"/>
  <c r="G1574"/>
  <c r="G1576"/>
  <c r="I1576" s="1"/>
  <c r="G1579"/>
  <c r="G1581"/>
  <c r="I1581" s="1"/>
  <c r="H1584"/>
  <c r="H1588"/>
  <c r="H1592"/>
  <c r="H1596"/>
  <c r="H1600"/>
  <c r="H1604"/>
  <c r="H1608"/>
  <c r="H1612"/>
  <c r="H1616"/>
  <c r="H1620"/>
  <c r="H1624"/>
  <c r="H1628"/>
  <c r="H1632"/>
  <c r="H1636"/>
  <c r="H1640"/>
  <c r="H1644"/>
  <c r="H1648"/>
  <c r="H1652"/>
  <c r="H1656"/>
  <c r="H1660"/>
  <c r="H1664"/>
  <c r="H1668"/>
  <c r="H1672"/>
  <c r="H1676"/>
  <c r="H1680"/>
  <c r="H1684"/>
  <c r="E164" i="4"/>
  <c r="D160" i="1" s="1"/>
  <c r="E309" i="4"/>
  <c r="E156" i="9"/>
  <c r="B156" s="1"/>
  <c r="E337"/>
  <c r="B337" s="1"/>
  <c r="B252"/>
  <c r="B257"/>
  <c r="B261"/>
  <c r="B289"/>
  <c r="F535" i="4"/>
  <c r="C1207" i="1"/>
  <c r="F8" i="4"/>
  <c r="F50"/>
  <c r="D82"/>
  <c r="D106"/>
  <c r="F126"/>
  <c r="F154"/>
  <c r="D164"/>
  <c r="D230"/>
  <c r="F274"/>
  <c r="E648"/>
  <c r="D642" i="1" s="1"/>
  <c r="D648" i="4"/>
  <c r="D45" i="8"/>
  <c r="B229" i="9"/>
  <c r="B287"/>
  <c r="H179"/>
  <c r="G180"/>
  <c r="E180" s="1"/>
  <c r="B180" s="1"/>
  <c r="H310"/>
  <c r="H314"/>
  <c r="G315"/>
  <c r="E315" s="1"/>
  <c r="B315" s="1"/>
  <c r="G339"/>
  <c r="E339" s="1"/>
  <c r="B339" s="1"/>
  <c r="E147" i="5"/>
  <c r="D1152" i="1" s="1"/>
  <c r="D255" i="5"/>
  <c r="D5" i="6"/>
  <c r="D89"/>
  <c r="G174" i="9"/>
  <c r="E174" s="1"/>
  <c r="B174" s="1"/>
  <c r="G175"/>
  <c r="E175" s="1"/>
  <c r="B175" s="1"/>
  <c r="G176"/>
  <c r="E176" s="1"/>
  <c r="B176" s="1"/>
  <c r="G177"/>
  <c r="E177" s="1"/>
  <c r="B177" s="1"/>
  <c r="G178"/>
  <c r="E178" s="1"/>
  <c r="B178" s="1"/>
  <c r="G179"/>
  <c r="E179" s="1"/>
  <c r="B179" s="1"/>
  <c r="M228"/>
  <c r="H309"/>
  <c r="G310"/>
  <c r="E310" s="1"/>
  <c r="B310" s="1"/>
  <c r="G314"/>
  <c r="D522" i="4"/>
  <c r="F536"/>
  <c r="F572"/>
  <c r="F630"/>
  <c r="F89" i="5"/>
  <c r="D147"/>
  <c r="E177"/>
  <c r="F178"/>
  <c r="F204"/>
  <c r="D274"/>
  <c r="F36" i="6"/>
  <c r="D114"/>
  <c r="F130"/>
  <c r="D44" i="8"/>
  <c r="L207" i="9"/>
  <c r="F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H308"/>
  <c r="E308" s="1"/>
  <c r="B308" s="1"/>
  <c r="G309"/>
  <c r="E309" s="1"/>
  <c r="B309" s="1"/>
  <c r="H316"/>
  <c r="E316" s="1"/>
  <c r="B316" s="1"/>
  <c r="F607" i="4"/>
  <c r="F150" i="5"/>
  <c r="D177"/>
  <c r="I10" i="9"/>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E5" i="7" l="1"/>
  <c r="G346" i="9" s="1"/>
  <c r="E346" s="1"/>
  <c r="B346" s="1"/>
  <c r="D1555" i="1"/>
  <c r="H1295"/>
  <c r="H1252"/>
  <c r="G1252"/>
  <c r="E69" i="5"/>
  <c r="I23" i="3" s="1"/>
  <c r="H1076" i="1"/>
  <c r="G1076"/>
  <c r="H1075"/>
  <c r="G1075"/>
  <c r="F70" i="5"/>
  <c r="E7"/>
  <c r="D1012" i="1" s="1"/>
  <c r="G1017"/>
  <c r="F12" i="5"/>
  <c r="H190" i="1"/>
  <c r="G422"/>
  <c r="H422"/>
  <c r="G421"/>
  <c r="H421"/>
  <c r="E24" i="9"/>
  <c r="B24" s="1"/>
  <c r="F228"/>
  <c r="B228" s="1"/>
  <c r="G316" i="1"/>
  <c r="F321" i="4"/>
  <c r="F49"/>
  <c r="E6"/>
  <c r="F6" s="1"/>
  <c r="E360"/>
  <c r="F360" s="1"/>
  <c r="G368" i="1"/>
  <c r="H383"/>
  <c r="G383"/>
  <c r="F373" i="4"/>
  <c r="F648"/>
  <c r="C642" i="1"/>
  <c r="E639" i="4"/>
  <c r="D633" i="1" s="1"/>
  <c r="D424"/>
  <c r="F177" i="5"/>
  <c r="C1181" i="1"/>
  <c r="H24" i="3"/>
  <c r="G344" i="9"/>
  <c r="E344" s="1"/>
  <c r="B344" s="1"/>
  <c r="K1481"/>
  <c r="I39" i="3"/>
  <c r="C1621" i="1"/>
  <c r="F274" i="5"/>
  <c r="C1278" i="1"/>
  <c r="F147" i="5"/>
  <c r="C1152" i="1"/>
  <c r="F647" i="4"/>
  <c r="C641" i="1"/>
  <c r="H425"/>
  <c r="G425"/>
  <c r="H356"/>
  <c r="G356"/>
  <c r="G121"/>
  <c r="H121"/>
  <c r="H217"/>
  <c r="G217"/>
  <c r="G401"/>
  <c r="H401"/>
  <c r="C413"/>
  <c r="G3"/>
  <c r="H3"/>
  <c r="I1579"/>
  <c r="I1568"/>
  <c r="D69" i="5"/>
  <c r="F89" i="6"/>
  <c r="C1485" i="1"/>
  <c r="C2"/>
  <c r="D422" i="4"/>
  <c r="H17" i="3"/>
  <c r="E176" i="5"/>
  <c r="D1180" i="1" s="1"/>
  <c r="I24" i="3"/>
  <c r="D1181" i="1"/>
  <c r="F255" i="5"/>
  <c r="D251"/>
  <c r="C1259" i="1"/>
  <c r="I40" i="3"/>
  <c r="C1622" i="1"/>
  <c r="C160"/>
  <c r="F164" i="4"/>
  <c r="C78" i="1"/>
  <c r="F82" i="4"/>
  <c r="H1207" i="1"/>
  <c r="G1207"/>
  <c r="D304"/>
  <c r="F309" i="4"/>
  <c r="E308"/>
  <c r="G136" i="1"/>
  <c r="H136"/>
  <c r="D2"/>
  <c r="H19" i="9"/>
  <c r="E19" s="1"/>
  <c r="B19" s="1"/>
  <c r="G343"/>
  <c r="E343" s="1"/>
  <c r="D152" i="4"/>
  <c r="C516" i="1"/>
  <c r="F522" i="4"/>
  <c r="G39" i="1"/>
  <c r="H39"/>
  <c r="G45"/>
  <c r="H45"/>
  <c r="H349"/>
  <c r="G349"/>
  <c r="F114" i="6"/>
  <c r="C1510" i="1"/>
  <c r="H30" i="3"/>
  <c r="G348" i="9"/>
  <c r="E348" s="1"/>
  <c r="D141" i="6"/>
  <c r="F5"/>
  <c r="C1401" i="1"/>
  <c r="H27" i="3"/>
  <c r="C226" i="1"/>
  <c r="F230" i="4"/>
  <c r="C102" i="1"/>
  <c r="F106" i="4"/>
  <c r="D355" i="1"/>
  <c r="G355" s="1"/>
  <c r="G269"/>
  <c r="H269"/>
  <c r="C412"/>
  <c r="F417" i="4"/>
  <c r="G149" i="1"/>
  <c r="H149"/>
  <c r="E314" i="9"/>
  <c r="B314" s="1"/>
  <c r="B207"/>
  <c r="D430" i="4"/>
  <c r="I1574" i="1"/>
  <c r="I1564"/>
  <c r="E640" i="4"/>
  <c r="D634" i="1" s="1"/>
  <c r="E152" i="4"/>
  <c r="H1555" i="1" l="1"/>
  <c r="G1555"/>
  <c r="I33" i="3"/>
  <c r="E345" i="9"/>
  <c r="I10" i="3" s="1"/>
  <c r="D1538" i="1"/>
  <c r="D1074"/>
  <c r="I22" i="3"/>
  <c r="F7" i="5"/>
  <c r="E6"/>
  <c r="D1011" i="1" s="1"/>
  <c r="G1012"/>
  <c r="H1012"/>
  <c r="I17" i="3"/>
  <c r="H355" i="1"/>
  <c r="D303"/>
  <c r="E417" i="4"/>
  <c r="D412" i="1" s="1"/>
  <c r="G412" s="1"/>
  <c r="F308" i="4"/>
  <c r="G160" i="1"/>
  <c r="H160"/>
  <c r="H1181"/>
  <c r="G1181"/>
  <c r="H412"/>
  <c r="H226"/>
  <c r="G226"/>
  <c r="F141" i="6"/>
  <c r="C1537" i="1"/>
  <c r="H31" i="3"/>
  <c r="B343" i="9"/>
  <c r="E342"/>
  <c r="G1622" i="1"/>
  <c r="H1622"/>
  <c r="H2"/>
  <c r="G2"/>
  <c r="G1485"/>
  <c r="H1485"/>
  <c r="H641"/>
  <c r="G641"/>
  <c r="G1152"/>
  <c r="H1152"/>
  <c r="H1621"/>
  <c r="G1621"/>
  <c r="H11" i="3"/>
  <c r="G642" i="1"/>
  <c r="H642"/>
  <c r="E418" i="4"/>
  <c r="D299"/>
  <c r="C148" i="1"/>
  <c r="F152" i="4"/>
  <c r="H18" i="3"/>
  <c r="G304" i="1"/>
  <c r="H304"/>
  <c r="G78"/>
  <c r="H78"/>
  <c r="F251" i="5"/>
  <c r="C1255" i="1"/>
  <c r="H25" i="3"/>
  <c r="D643" i="4"/>
  <c r="C417" i="1"/>
  <c r="E422" i="4"/>
  <c r="F422" s="1"/>
  <c r="D176" i="5"/>
  <c r="B348" i="9"/>
  <c r="E347"/>
  <c r="I18" i="3"/>
  <c r="E299" i="4"/>
  <c r="D148" i="1"/>
  <c r="F430" i="4"/>
  <c r="D639"/>
  <c r="C424" i="1"/>
  <c r="D640" i="4"/>
  <c r="H1510" i="1"/>
  <c r="G1510"/>
  <c r="G102"/>
  <c r="H102"/>
  <c r="H9" i="3"/>
  <c r="H1401" i="1"/>
  <c r="G1401"/>
  <c r="G516"/>
  <c r="H516"/>
  <c r="G1259"/>
  <c r="H1259"/>
  <c r="F69" i="5"/>
  <c r="C1074" i="1"/>
  <c r="H23" i="3"/>
  <c r="D6" i="5"/>
  <c r="H1538" i="1"/>
  <c r="G1538"/>
  <c r="G1278"/>
  <c r="H1278"/>
  <c r="H299" i="9" l="1"/>
  <c r="H303" i="1"/>
  <c r="G303"/>
  <c r="G306" i="9"/>
  <c r="E306" s="1"/>
  <c r="B306" s="1"/>
  <c r="G299"/>
  <c r="F6" i="5"/>
  <c r="C1011" i="1"/>
  <c r="H424"/>
  <c r="G424"/>
  <c r="E423" i="4"/>
  <c r="D295" i="1"/>
  <c r="E301" i="4"/>
  <c r="D297" i="1" s="1"/>
  <c r="E300" i="4"/>
  <c r="D296" i="1" s="1"/>
  <c r="G1074"/>
  <c r="H1074"/>
  <c r="F639" i="4"/>
  <c r="C633" i="1"/>
  <c r="C637"/>
  <c r="G1255"/>
  <c r="H1255"/>
  <c r="G148"/>
  <c r="H148"/>
  <c r="F640" i="4"/>
  <c r="C634" i="1"/>
  <c r="E643" i="4"/>
  <c r="D417" i="1"/>
  <c r="H417" s="1"/>
  <c r="D413"/>
  <c r="F418" i="4"/>
  <c r="H1537" i="1"/>
  <c r="G1537"/>
  <c r="K3" i="9"/>
  <c r="I9" i="3"/>
  <c r="F176" i="5"/>
  <c r="C1180" i="1"/>
  <c r="D423" i="4"/>
  <c r="C295" i="1"/>
  <c r="D301" i="4"/>
  <c r="F299"/>
  <c r="D300"/>
  <c r="N3" i="9"/>
  <c r="I11" i="3"/>
  <c r="E299" i="9" l="1"/>
  <c r="B299" s="1"/>
  <c r="F300" i="4"/>
  <c r="C296" i="1"/>
  <c r="H413"/>
  <c r="G413"/>
  <c r="G634"/>
  <c r="H634"/>
  <c r="F301" i="4"/>
  <c r="C297" i="1"/>
  <c r="G637"/>
  <c r="E425" i="4"/>
  <c r="D420" i="1" s="1"/>
  <c r="E644" i="4"/>
  <c r="E645" s="1"/>
  <c r="D418" i="1"/>
  <c r="H20" i="9"/>
  <c r="G1180" i="1"/>
  <c r="H1180"/>
  <c r="G633"/>
  <c r="H633"/>
  <c r="G1011"/>
  <c r="H1011"/>
  <c r="H8" i="3"/>
  <c r="G417" i="1"/>
  <c r="E424" i="4"/>
  <c r="D419" i="1" s="1"/>
  <c r="D644" i="4"/>
  <c r="D425"/>
  <c r="C418" i="1"/>
  <c r="F423" i="4"/>
  <c r="G20" i="9"/>
  <c r="D424" i="4"/>
  <c r="H295" i="1"/>
  <c r="G295"/>
  <c r="D637"/>
  <c r="H637" s="1"/>
  <c r="F643" i="4"/>
  <c r="D639" i="1" l="1"/>
  <c r="F424" i="4"/>
  <c r="C419" i="1"/>
  <c r="F425" i="4"/>
  <c r="C420" i="1"/>
  <c r="H418"/>
  <c r="G418"/>
  <c r="G296"/>
  <c r="H296"/>
  <c r="M3" i="9"/>
  <c r="D646" i="4"/>
  <c r="F644"/>
  <c r="C638" i="1"/>
  <c r="D645" i="4"/>
  <c r="E646"/>
  <c r="E649" s="1"/>
  <c r="D638" i="1"/>
  <c r="G297"/>
  <c r="H297"/>
  <c r="E20" i="9"/>
  <c r="B20" s="1"/>
  <c r="I19" i="3" l="1"/>
  <c r="D643" i="1"/>
  <c r="F646" i="4"/>
  <c r="D650"/>
  <c r="C640" i="1"/>
  <c r="H420"/>
  <c r="G420"/>
  <c r="E650" i="4"/>
  <c r="D640" i="1"/>
  <c r="H638"/>
  <c r="G638"/>
  <c r="G334" i="9"/>
  <c r="H334"/>
  <c r="D649" i="4"/>
  <c r="F645"/>
  <c r="C639" i="1"/>
  <c r="G297" i="9"/>
  <c r="E297" s="1"/>
  <c r="B297" s="1"/>
  <c r="G419" i="1"/>
  <c r="H419"/>
  <c r="G640" l="1"/>
  <c r="H640"/>
  <c r="F649" i="4"/>
  <c r="C643" i="1"/>
  <c r="H19" i="3"/>
  <c r="G639" i="1"/>
  <c r="H639"/>
  <c r="I20" i="3"/>
  <c r="D644" i="1"/>
  <c r="F650" i="4"/>
  <c r="C644" i="1"/>
  <c r="H20" i="3"/>
  <c r="E334" i="9"/>
  <c r="B334" l="1"/>
  <c r="E298"/>
  <c r="I8" i="3" s="1"/>
  <c r="G644" i="1"/>
  <c r="H644"/>
  <c r="H643"/>
  <c r="G643"/>
  <c r="H7" i="3"/>
  <c r="J3" i="9" l="1"/>
  <c r="H295" l="1"/>
  <c r="L293"/>
  <c r="F293" s="1"/>
  <c r="G18"/>
  <c r="G295"/>
  <c r="H18"/>
  <c r="G17"/>
  <c r="J8"/>
  <c r="I13"/>
  <c r="I8"/>
  <c r="M15"/>
  <c r="J6"/>
  <c r="I11"/>
  <c r="H17"/>
  <c r="I6"/>
  <c r="K12"/>
  <c r="L16"/>
  <c r="K13"/>
  <c r="K7"/>
  <c r="J12"/>
  <c r="J17"/>
  <c r="J7"/>
  <c r="I12"/>
  <c r="K5"/>
  <c r="J10"/>
  <c r="M16"/>
  <c r="G22"/>
  <c r="J5"/>
  <c r="I9"/>
  <c r="G16"/>
  <c r="I5"/>
  <c r="K11"/>
  <c r="H16"/>
  <c r="K6"/>
  <c r="J11"/>
  <c r="I17"/>
  <c r="H22"/>
  <c r="K9"/>
  <c r="L15"/>
  <c r="F15" s="1"/>
  <c r="G21"/>
  <c r="J9"/>
  <c r="H15"/>
  <c r="G15"/>
  <c r="K10"/>
  <c r="H21"/>
  <c r="I7"/>
  <c r="K8"/>
  <c r="J13"/>
  <c r="E7" l="1"/>
  <c r="B7" s="1"/>
  <c r="E5"/>
  <c r="B5" s="1"/>
  <c r="E12"/>
  <c r="B12" s="1"/>
  <c r="E16"/>
  <c r="E8"/>
  <c r="B8" s="1"/>
  <c r="E21"/>
  <c r="B21" s="1"/>
  <c r="B293"/>
  <c r="F23"/>
  <c r="E15"/>
  <c r="E22"/>
  <c r="B22" s="1"/>
  <c r="E6"/>
  <c r="B6" s="1"/>
  <c r="E17"/>
  <c r="B17" s="1"/>
  <c r="E18"/>
  <c r="B18" s="1"/>
  <c r="E9"/>
  <c r="B9" s="1"/>
  <c r="E10"/>
  <c r="B10" s="1"/>
  <c r="F16"/>
  <c r="F14" s="1"/>
  <c r="E11"/>
  <c r="B11" s="1"/>
  <c r="E13"/>
  <c r="B13" s="1"/>
  <c r="E295"/>
  <c r="F3" l="1"/>
  <c r="B15"/>
  <c r="E14"/>
  <c r="I13" i="3" s="1"/>
  <c r="B16" i="9"/>
  <c r="E4"/>
  <c r="B295"/>
  <c r="E23"/>
  <c r="I7" i="3" s="1"/>
  <c r="E3" i="9" l="1"/>
</calcChain>
</file>

<file path=xl/sharedStrings.xml><?xml version="1.0" encoding="utf-8"?>
<sst xmlns="http://schemas.openxmlformats.org/spreadsheetml/2006/main" count="4733" uniqueCount="3656">
  <si>
    <t>Obveznik:</t>
  </si>
  <si>
    <t>33802 - DOM ZDRAVLJA OSJEČKO-BARANJSKE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</si>
  <si>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</si>
  <si>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</si>
  <si>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</si>
  <si>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</si>
  <si>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</si>
  <si>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</si>
  <si>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</si>
  <si>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</si>
  <si>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</si>
  <si>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</si>
  <si>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</si>
  <si>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</si>
  <si>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</si>
  <si>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</si>
  <si>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</si>
  <si>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</si>
  <si>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</si>
  <si>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</si>
  <si>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</si>
  <si>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</si>
  <si>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</si>
  <si>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</si>
  <si>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</si>
  <si>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</si>
  <si>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</si>
  <si>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</si>
  <si>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</si>
  <si>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</si>
  <si>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</si>
  <si>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</si>
  <si>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</si>
  <si>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</si>
  <si>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</si>
  <si>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</si>
  <si>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</si>
  <si>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</si>
  <si>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</si>
  <si>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</si>
  <si>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</si>
  <si>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</si>
  <si>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</si>
  <si>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</si>
  <si>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</si>
  <si>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</si>
  <si>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</si>
  <si>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</si>
  <si>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</si>
  <si>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</si>
  <si>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</si>
  <si>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</si>
  <si>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</si>
  <si>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</si>
  <si>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</si>
  <si>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</si>
  <si>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</si>
  <si>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</si>
  <si>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</si>
  <si>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</si>
  <si>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</si>
  <si>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</si>
  <si>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</si>
  <si>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</si>
  <si>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</si>
  <si>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</si>
  <si>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</si>
  <si>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</si>
  <si>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</si>
  <si>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</si>
  <si>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</si>
  <si>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</si>
  <si>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</si>
  <si>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</si>
  <si>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</si>
  <si>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</si>
  <si>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</si>
  <si>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</si>
  <si>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</si>
  <si>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</si>
  <si>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</si>
  <si>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</si>
  <si>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</si>
  <si>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</si>
  <si>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</si>
  <si>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</si>
  <si>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</si>
  <si>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</si>
  <si>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</si>
  <si>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</si>
  <si>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</si>
  <si>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</si>
  <si>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</si>
  <si>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</si>
  <si>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</si>
  <si>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</si>
  <si>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</si>
  <si>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</si>
  <si>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</si>
  <si>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</si>
  <si>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</si>
  <si>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</si>
  <si>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</si>
  <si>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</si>
  <si>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</si>
  <si>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</si>
  <si>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</si>
  <si>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</si>
  <si>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</si>
  <si>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</si>
  <si>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</si>
  <si>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</si>
  <si>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</si>
  <si>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</si>
  <si>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</si>
  <si>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</si>
  <si>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</si>
  <si>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</si>
  <si>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</si>
  <si>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</si>
  <si>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</si>
  <si>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</si>
  <si>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</si>
  <si>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</si>
  <si>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</si>
  <si>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</si>
  <si>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</si>
  <si>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</si>
  <si>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</si>
  <si>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</si>
  <si>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</si>
  <si>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</si>
  <si>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</si>
  <si>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</si>
  <si>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</si>
  <si>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</si>
  <si>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</si>
  <si>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</si>
  <si>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</si>
  <si>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</si>
  <si>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</si>
  <si>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</si>
  <si>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</si>
  <si>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</si>
  <si>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</si>
  <si>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</si>
  <si>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</si>
  <si>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</si>
  <si>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</si>
  <si>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</si>
  <si>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</si>
  <si>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</si>
  <si>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</si>
  <si>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</si>
  <si>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</si>
  <si>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</si>
  <si>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</si>
  <si>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</si>
  <si>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</si>
  <si>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</si>
  <si>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</si>
  <si>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</si>
  <si>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</si>
  <si>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</si>
  <si>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</si>
  <si>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</si>
  <si>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</si>
  <si>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</si>
  <si>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</si>
  <si>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</si>
  <si>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</si>
  <si>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</si>
  <si>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</si>
  <si>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</si>
  <si>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</si>
  <si>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</si>
  <si>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</si>
  <si>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</si>
  <si>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</si>
  <si>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</si>
  <si>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</si>
  <si>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</si>
  <si>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</si>
  <si>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</si>
  <si>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</si>
  <si>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</si>
  <si>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</si>
  <si>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</si>
  <si>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</si>
  <si>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</si>
  <si>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</si>
  <si>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</si>
  <si>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</si>
  <si>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</si>
  <si>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</si>
  <si>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</si>
  <si>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</si>
  <si>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</si>
  <si>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</si>
  <si>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</si>
  <si>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</si>
  <si>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</si>
  <si>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</si>
  <si>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</si>
  <si>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</si>
  <si>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</si>
  <si>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</si>
  <si>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</si>
  <si>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</si>
  <si>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</si>
  <si>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</si>
  <si>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</si>
  <si>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</si>
  <si>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</si>
  <si>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</si>
  <si>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</si>
  <si>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</si>
  <si>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</si>
  <si>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</si>
  <si>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</si>
  <si>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</si>
  <si>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</si>
  <si>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</si>
  <si>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</si>
  <si>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</si>
  <si>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</si>
  <si>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</si>
  <si>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</si>
  <si>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</si>
  <si>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</si>
  <si>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</si>
  <si>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</si>
  <si>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</si>
  <si>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</si>
  <si>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</si>
  <si>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</si>
  <si>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</si>
  <si>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</si>
  <si>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</si>
  <si>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</si>
  <si>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</si>
  <si>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</si>
  <si>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</si>
  <si>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</si>
  <si>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</si>
  <si>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</si>
  <si>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</si>
  <si>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</si>
  <si>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</si>
  <si>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</si>
  <si>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</si>
  <si>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</si>
  <si>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</si>
  <si>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</si>
  <si>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</si>
  <si>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</si>
  <si>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</si>
  <si>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</si>
  <si>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</si>
  <si>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</si>
  <si>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</si>
  <si>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</si>
  <si>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</si>
  <si>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</si>
  <si>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</si>
  <si>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</si>
  <si>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</si>
  <si>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</si>
  <si>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</si>
  <si>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</si>
  <si>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</si>
  <si>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</si>
  <si>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</si>
  <si>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</si>
  <si>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</si>
  <si>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</si>
  <si>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</si>
  <si>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</si>
  <si>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</si>
  <si>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</si>
  <si>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</si>
  <si>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</si>
  <si>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</si>
  <si>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</si>
  <si>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</si>
  <si>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</si>
  <si>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</si>
  <si>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</si>
  <si>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</si>
  <si>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</si>
  <si>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</si>
  <si>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</si>
  <si>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</si>
  <si>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</si>
  <si>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</si>
  <si>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</si>
  <si>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</si>
  <si>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</si>
  <si>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</si>
  <si>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</si>
  <si>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</si>
  <si>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</si>
  <si>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</si>
  <si>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</si>
  <si>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</si>
  <si>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</si>
  <si>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</si>
  <si>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</si>
  <si>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</si>
  <si>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</si>
  <si>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</si>
  <si>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</si>
  <si>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</si>
  <si>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</si>
  <si>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</si>
  <si>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</si>
  <si>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</si>
  <si>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</si>
  <si>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</si>
  <si>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</si>
  <si>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</si>
  <si>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</si>
  <si>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</si>
  <si>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</si>
  <si>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</si>
  <si>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</si>
  <si>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</si>
  <si>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</si>
  <si>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</si>
  <si>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</si>
  <si>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</si>
  <si>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</si>
  <si>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</si>
  <si>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</si>
  <si>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</si>
  <si>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</si>
  <si>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</si>
  <si>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</si>
  <si>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</si>
  <si>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</si>
  <si>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</si>
  <si>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</si>
  <si>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</si>
  <si>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</si>
  <si>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</si>
  <si>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</si>
  <si>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</si>
  <si>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</si>
  <si>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</si>
  <si>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</si>
  <si>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</si>
  <si>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</si>
  <si>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</si>
  <si>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</si>
  <si>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</si>
  <si>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</si>
  <si>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</si>
  <si>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</si>
  <si>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</si>
  <si>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</si>
  <si>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</si>
  <si>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</si>
  <si>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</si>
  <si>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</si>
  <si>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</si>
  <si>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</si>
  <si>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</si>
  <si>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</si>
  <si>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</si>
  <si>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</si>
  <si>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</si>
  <si>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</si>
  <si>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</si>
  <si>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</si>
  <si>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</si>
  <si>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</si>
  <si>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</si>
  <si>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</si>
  <si>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</si>
  <si>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</si>
  <si>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</si>
  <si>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</si>
  <si>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</si>
  <si>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</si>
  <si>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</si>
  <si>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</si>
  <si>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</si>
  <si>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</si>
  <si>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</si>
  <si>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</si>
  <si>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</si>
  <si>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</si>
  <si>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</si>
  <si>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</si>
  <si>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</si>
  <si>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</si>
  <si>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</si>
  <si>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</si>
  <si>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</si>
  <si>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</si>
  <si>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</si>
  <si>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</si>
  <si>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</si>
  <si>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</si>
  <si>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</si>
  <si>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</si>
  <si>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</si>
  <si>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</si>
  <si>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</si>
  <si>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</si>
  <si>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</si>
  <si>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</si>
  <si>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</si>
  <si>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</si>
  <si>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</si>
  <si>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</si>
  <si>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</si>
  <si>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</si>
  <si>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</si>
  <si>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</si>
  <si>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</si>
  <si>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</si>
  <si>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</si>
  <si>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</si>
  <si>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</si>
  <si>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</si>
  <si>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</si>
  <si>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</si>
  <si>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</si>
  <si>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</si>
  <si>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</si>
  <si>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</si>
  <si>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</si>
  <si>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</si>
  <si>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</si>
  <si>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</si>
  <si>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</si>
  <si>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</si>
  <si>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</si>
  <si>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</si>
  <si>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</si>
  <si>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</si>
  <si>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</si>
  <si>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</si>
  <si>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</si>
  <si>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</si>
  <si>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</si>
  <si>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</si>
  <si>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</si>
  <si>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</si>
  <si>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</si>
  <si>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</si>
  <si>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</si>
  <si>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</si>
  <si>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</si>
  <si>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</si>
  <si>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</si>
  <si>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</si>
  <si>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</si>
  <si>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</si>
  <si>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</si>
  <si>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</si>
  <si>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</si>
  <si>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</si>
  <si>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</si>
  <si>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</si>
  <si>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</si>
  <si>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</si>
  <si>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</si>
  <si>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</si>
  <si>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</si>
  <si>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</si>
  <si>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</si>
  <si>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</si>
  <si>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</si>
  <si>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</si>
  <si>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</si>
  <si>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</si>
  <si>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</si>
  <si>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</si>
  <si>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</si>
  <si>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</si>
  <si>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</si>
  <si>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</si>
  <si>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</si>
  <si>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</si>
  <si>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</si>
  <si>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</si>
  <si>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</si>
  <si>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</si>
  <si>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</si>
  <si>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</si>
  <si>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</si>
  <si>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</si>
  <si>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</si>
  <si>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</si>
  <si>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</si>
  <si>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</si>
  <si>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</si>
  <si>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</si>
  <si>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</si>
  <si>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</si>
  <si>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</si>
  <si>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</si>
  <si>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</si>
  <si>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</si>
  <si>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</si>
  <si>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</si>
  <si>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</si>
  <si>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</si>
  <si>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</si>
  <si>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</si>
  <si>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</si>
  <si>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</si>
  <si>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</si>
  <si>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</si>
  <si>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</si>
  <si>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</si>
  <si>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</si>
  <si>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</si>
  <si>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</si>
  <si>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</si>
  <si>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</si>
  <si>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</si>
  <si>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</si>
  <si>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</si>
  <si>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</si>
  <si>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</si>
  <si>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</si>
  <si>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</si>
  <si>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</si>
  <si>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</si>
  <si>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</si>
  <si>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</si>
  <si>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</si>
  <si>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</si>
  <si>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</si>
  <si>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</si>
  <si>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</si>
  <si>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</si>
  <si>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</si>
  <si>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</si>
  <si>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</si>
  <si>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</si>
  <si>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</si>
  <si>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</si>
  <si>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</si>
  <si>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</si>
  <si>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</si>
  <si>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</si>
  <si>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</si>
  <si>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</si>
  <si>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</si>
  <si>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</si>
  <si>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</si>
  <si>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</si>
  <si>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</si>
  <si>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</si>
  <si>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</si>
  <si>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</si>
  <si>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</si>
  <si>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</si>
  <si>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</si>
  <si>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</si>
  <si>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</si>
  <si>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</si>
  <si>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</si>
  <si>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</si>
  <si>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</si>
  <si>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</si>
  <si>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</si>
  <si>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</si>
  <si>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</si>
  <si>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</si>
  <si>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</si>
  <si>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</si>
  <si>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</si>
  <si>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</si>
  <si>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</si>
  <si>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</si>
  <si>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</si>
  <si>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</si>
  <si>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</si>
  <si>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</si>
  <si>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</si>
  <si>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</si>
  <si>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</si>
  <si>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</si>
  <si>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</si>
  <si>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</si>
  <si>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</si>
  <si>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</si>
  <si>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</si>
  <si>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</si>
  <si>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</si>
  <si>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</si>
  <si>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</si>
  <si>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</si>
  <si>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</si>
  <si>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</si>
  <si>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</si>
  <si>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</si>
  <si>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</si>
  <si>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</si>
  <si>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</si>
  <si>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</si>
  <si>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</si>
  <si>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</si>
  <si>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</si>
  <si>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</si>
  <si>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</si>
  <si>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</si>
  <si>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</si>
  <si>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</si>
  <si>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</si>
  <si>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</si>
  <si>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</si>
  <si>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</si>
  <si>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</si>
  <si>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</si>
  <si>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</si>
  <si>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</si>
  <si>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</si>
  <si>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</si>
  <si>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</si>
  <si>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</si>
  <si>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</si>
  <si>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</si>
  <si>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</si>
  <si>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</si>
  <si>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</si>
  <si>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</si>
  <si>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</si>
  <si>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</si>
  <si>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</si>
  <si>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</si>
  <si>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</si>
  <si>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</si>
  <si>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</si>
  <si>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</si>
  <si>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</si>
  <si>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</si>
  <si>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</si>
  <si>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</si>
  <si>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</si>
  <si>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</si>
  <si>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</si>
  <si>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</si>
  <si>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</si>
  <si>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</si>
  <si>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</si>
  <si>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</si>
  <si>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</si>
  <si>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</si>
  <si>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</si>
  <si>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</si>
  <si>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</si>
  <si>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</si>
  <si>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</si>
  <si>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</si>
  <si>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</si>
  <si>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</si>
  <si>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</si>
  <si>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</si>
  <si>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</si>
  <si>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</si>
  <si>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</si>
  <si>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</si>
  <si>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</si>
  <si>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</si>
  <si>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</si>
  <si>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</si>
  <si>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</si>
  <si>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</si>
  <si>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</si>
  <si>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</si>
  <si>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</si>
  <si>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</si>
  <si>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</si>
  <si>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</si>
  <si>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</si>
  <si>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</si>
  <si>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</si>
  <si>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</si>
  <si>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</si>
  <si>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</si>
  <si>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</si>
  <si>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</si>
  <si>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</si>
  <si>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</si>
  <si>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</si>
  <si>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</si>
  <si>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</si>
  <si>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</si>
  <si>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</si>
  <si>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</si>
  <si>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</si>
  <si>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</si>
  <si>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</si>
  <si>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</si>
  <si>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</si>
  <si>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</si>
  <si>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</si>
  <si>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</si>
  <si>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</si>
  <si>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</si>
  <si>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</si>
  <si>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</si>
  <si>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</si>
  <si>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</si>
  <si>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</si>
  <si>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</si>
  <si>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</si>
  <si>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</si>
  <si>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</si>
  <si>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</si>
  <si>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</si>
  <si>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</si>
  <si>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</si>
  <si>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</si>
  <si>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</si>
  <si>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</si>
  <si>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</si>
  <si>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</si>
  <si>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</si>
  <si>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</si>
  <si>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</si>
  <si>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</si>
  <si>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</si>
  <si>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</si>
  <si>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</si>
  <si>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</si>
  <si>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</si>
  <si>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</si>
  <si>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</si>
  <si>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</si>
  <si>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</si>
  <si>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</si>
  <si>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</si>
  <si>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</si>
  <si>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</si>
  <si>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</si>
  <si>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</si>
  <si>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</si>
  <si>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</si>
  <si>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</si>
  <si>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</si>
  <si>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</si>
  <si>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</si>
  <si>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</si>
  <si>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</si>
  <si>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</si>
  <si>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</si>
  <si>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</si>
  <si>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</si>
  <si>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</si>
  <si>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</si>
  <si>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</si>
  <si>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</si>
  <si>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</si>
  <si>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</si>
  <si>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</si>
  <si>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</si>
  <si>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</si>
  <si>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</si>
  <si>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</si>
  <si>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</si>
  <si>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</si>
  <si>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</si>
  <si>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</si>
  <si>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</si>
  <si>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</si>
  <si>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</si>
  <si>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</si>
  <si>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</si>
  <si>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</si>
  <si>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</si>
  <si>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</si>
  <si>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</si>
  <si>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</si>
  <si>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</si>
  <si>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</si>
  <si>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</si>
  <si>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</si>
  <si>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</si>
  <si>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</si>
  <si>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</si>
  <si>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</si>
  <si>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</si>
  <si>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</si>
  <si>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</si>
  <si>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</si>
  <si>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</si>
  <si>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</si>
  <si>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</si>
  <si>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</si>
  <si>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</si>
  <si>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</si>
  <si>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</si>
  <si>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</si>
  <si>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</si>
  <si>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</si>
  <si>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</si>
  <si>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</si>
  <si>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</si>
  <si>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</si>
  <si>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</si>
  <si>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</si>
  <si>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</si>
  <si>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</si>
  <si>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</si>
  <si>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</si>
  <si>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</si>
  <si>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</si>
  <si>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</si>
  <si>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</si>
  <si>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</si>
  <si>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</si>
  <si>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</si>
  <si>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</si>
  <si>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</si>
  <si>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</si>
  <si>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</si>
  <si>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</si>
  <si>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</si>
  <si>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</si>
  <si>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</si>
  <si>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</si>
  <si>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</si>
  <si>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</si>
  <si>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</si>
  <si>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</si>
  <si>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</si>
  <si>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</si>
  <si>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</si>
  <si>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</si>
  <si>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</si>
  <si>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</si>
  <si>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</si>
  <si>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</si>
  <si>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</si>
  <si>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</si>
  <si>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</si>
  <si>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</si>
  <si>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</si>
  <si>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</si>
  <si>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</si>
  <si>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</si>
  <si>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</si>
  <si>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</si>
  <si>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</si>
  <si>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</si>
  <si>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</si>
  <si>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</si>
  <si>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</si>
  <si>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</si>
  <si>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</si>
  <si>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</si>
  <si>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</si>
  <si>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</si>
  <si>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</si>
  <si>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</si>
  <si>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</si>
  <si>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</si>
  <si>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</si>
  <si>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</si>
  <si>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</si>
  <si>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</si>
  <si>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</si>
  <si>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</si>
  <si>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</si>
  <si>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</si>
  <si>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</si>
  <si>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</si>
  <si>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</si>
  <si>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</si>
  <si>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</si>
  <si>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</si>
  <si>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</si>
  <si>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</si>
  <si>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</si>
  <si>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</si>
  <si>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</si>
  <si>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</si>
  <si>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</si>
  <si>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</si>
  <si>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</si>
  <si>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</si>
  <si>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</si>
  <si>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</si>
  <si>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</si>
  <si>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</si>
  <si>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</si>
  <si>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</si>
  <si>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</si>
  <si>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</si>
  <si>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</si>
  <si>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</si>
  <si>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</si>
  <si>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</si>
  <si>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</si>
  <si>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</si>
  <si>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</si>
  <si>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</si>
  <si>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</si>
  <si>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</si>
  <si>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</si>
  <si>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</si>
  <si>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</si>
  <si>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</si>
  <si>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</si>
  <si>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</si>
  <si>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</si>
  <si>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</si>
  <si>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</si>
  <si>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</si>
  <si>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</si>
  <si>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</si>
  <si>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</si>
  <si>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</si>
  <si>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</si>
  <si>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</si>
  <si>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</si>
  <si>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</si>
  <si>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</si>
  <si>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</si>
  <si>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</si>
  <si>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</si>
  <si>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</si>
  <si>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</si>
  <si>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</si>
  <si>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</si>
  <si>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</si>
  <si>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</si>
  <si>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</si>
  <si>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</si>
  <si>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</si>
  <si>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</si>
  <si>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</si>
  <si>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</si>
  <si>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</si>
  <si>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</si>
  <si>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</si>
  <si>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</si>
  <si>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</si>
  <si>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</si>
  <si>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</si>
  <si>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</si>
  <si>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</si>
  <si>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</si>
  <si>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</si>
  <si>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</si>
  <si>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</si>
  <si>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</si>
  <si>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</si>
  <si>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</si>
  <si>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</si>
  <si>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</si>
  <si>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</si>
  <si>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</si>
  <si>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</si>
  <si>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</si>
  <si>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</si>
  <si>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</si>
  <si>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</si>
  <si>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</si>
  <si>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</si>
  <si>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</si>
  <si>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</si>
  <si>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</si>
  <si>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</si>
  <si>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</si>
  <si>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</si>
  <si>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</si>
  <si>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</si>
  <si>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</si>
  <si>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</si>
  <si>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</si>
  <si>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</si>
  <si>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</si>
  <si>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</si>
  <si>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</si>
  <si>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</si>
  <si>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</si>
  <si>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</si>
  <si>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</si>
  <si>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</si>
  <si>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</si>
  <si>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</si>
  <si>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</si>
  <si>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</si>
  <si>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</si>
  <si>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</si>
  <si>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</si>
  <si>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</si>
  <si>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</si>
  <si>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</si>
  <si>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</si>
  <si>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</si>
  <si>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</si>
  <si>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</si>
  <si>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</si>
  <si>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</si>
  <si>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</si>
  <si>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</si>
  <si>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</si>
  <si>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</si>
  <si>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</si>
  <si>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</si>
  <si>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</si>
  <si>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</si>
  <si>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</si>
  <si>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</si>
  <si>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</si>
  <si>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</si>
  <si>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</si>
  <si>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</si>
  <si>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</si>
  <si>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</si>
  <si>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</si>
  <si>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</si>
  <si>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</si>
  <si>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</si>
  <si>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</si>
  <si>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</si>
  <si>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</si>
  <si>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</si>
  <si>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</si>
  <si>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</si>
  <si>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</si>
  <si>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</si>
  <si>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</si>
  <si>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</si>
  <si>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</si>
  <si>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</si>
  <si>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</si>
  <si>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</si>
  <si>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</si>
  <si>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</si>
  <si>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</si>
  <si>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</si>
  <si>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</si>
  <si>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</si>
  <si>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</si>
  <si>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</si>
  <si>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</si>
  <si>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</si>
  <si>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</si>
  <si>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</si>
  <si>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</si>
  <si>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</si>
  <si>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</si>
  <si>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</si>
  <si>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</si>
  <si>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</si>
  <si>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</si>
  <si>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</si>
  <si>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</si>
  <si>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</si>
  <si>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</si>
  <si>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</si>
  <si>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</si>
  <si>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</si>
  <si>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</si>
  <si>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</si>
  <si>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</si>
  <si>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</si>
  <si>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</si>
  <si>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</si>
  <si>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</si>
  <si>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</si>
  <si>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</si>
  <si>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</si>
  <si>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</si>
  <si>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</si>
  <si>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</si>
  <si>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</si>
  <si>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</si>
  <si>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</si>
  <si>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</si>
  <si>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</si>
  <si>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</si>
  <si>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</si>
  <si>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</si>
  <si>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</si>
  <si>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</si>
  <si>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</si>
  <si>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</si>
  <si>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</si>
  <si>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</si>
  <si>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</si>
  <si>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</si>
  <si>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</si>
  <si>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</si>
  <si>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</si>
  <si>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</si>
  <si>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</si>
  <si>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</si>
  <si>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</si>
  <si>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</si>
  <si>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</si>
  <si>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</si>
  <si>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</si>
  <si>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</si>
  <si>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</si>
  <si>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</si>
  <si>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</si>
  <si>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</si>
  <si>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</si>
  <si>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</si>
  <si>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</si>
  <si>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</si>
  <si>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</si>
  <si>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</si>
  <si>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</si>
  <si>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</si>
  <si>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</si>
  <si>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</si>
  <si>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</si>
  <si>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</si>
  <si>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</si>
  <si>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</si>
  <si>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</si>
  <si>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</si>
  <si>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</si>
  <si>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</si>
  <si>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</si>
  <si>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</si>
  <si>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</si>
  <si>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</si>
  <si>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</si>
  <si>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</si>
  <si>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</si>
  <si>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</si>
  <si>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</si>
  <si>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</si>
  <si>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</si>
  <si>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</si>
  <si>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</si>
  <si>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</si>
  <si>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</si>
  <si>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</si>
  <si>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</si>
  <si>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</si>
  <si>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</si>
  <si>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</si>
  <si>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</si>
  <si>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</si>
  <si>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</si>
  <si>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</si>
  <si>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</si>
  <si>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</si>
  <si>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</si>
  <si>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</si>
  <si>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</si>
  <si>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</si>
  <si>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</si>
  <si>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</si>
  <si>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</si>
  <si>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</si>
  <si>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</si>
  <si>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</si>
  <si>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</si>
  <si>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</si>
  <si>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</si>
  <si>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</si>
  <si>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</si>
  <si>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</si>
  <si>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</si>
  <si>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</si>
  <si>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</si>
  <si>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</si>
  <si>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</si>
  <si>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</si>
  <si>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</si>
  <si>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</si>
  <si>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</si>
  <si>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</si>
  <si>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</si>
  <si>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</si>
  <si>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</si>
  <si>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</si>
  <si>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</si>
  <si>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</si>
  <si>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</si>
  <si>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</si>
  <si>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</si>
  <si>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</si>
  <si>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</si>
  <si>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</si>
  <si>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</si>
  <si>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</si>
  <si>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</si>
  <si>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</si>
  <si>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</si>
  <si>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</si>
  <si>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</si>
  <si>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</si>
  <si>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</si>
  <si>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</si>
  <si>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</si>
  <si>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</si>
  <si>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</si>
  <si>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</si>
  <si>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</si>
  <si>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</si>
  <si>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</si>
  <si>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</si>
  <si>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</si>
  <si>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</si>
  <si>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</si>
  <si>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</si>
  <si>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</si>
  <si>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</si>
  <si>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</si>
  <si>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</si>
  <si>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</si>
  <si>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</si>
  <si>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</si>
  <si>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</si>
  <si>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</si>
  <si>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</si>
  <si>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</si>
  <si>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</si>
  <si>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</si>
  <si>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</si>
  <si>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</si>
  <si>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</si>
  <si>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</si>
  <si>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</si>
  <si>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</si>
  <si>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</si>
  <si>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</si>
  <si>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</si>
  <si>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</si>
  <si>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</si>
  <si>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</si>
  <si>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</si>
  <si>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</si>
  <si>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</si>
  <si>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</si>
  <si>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</si>
  <si>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</si>
  <si>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</si>
  <si>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</si>
  <si>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</si>
  <si>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</si>
  <si>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</si>
  <si>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</si>
  <si>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</si>
  <si>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</si>
  <si>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</si>
  <si>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</si>
  <si>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</si>
  <si>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</si>
  <si>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</si>
  <si>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</si>
  <si>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</si>
  <si>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</si>
  <si>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</si>
  <si>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</si>
  <si>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</si>
  <si>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</si>
  <si>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</si>
  <si>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</si>
  <si>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</si>
  <si>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</si>
  <si>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</si>
  <si>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</si>
  <si>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</si>
  <si>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</si>
  <si>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</si>
  <si>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</si>
  <si>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</si>
  <si>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</si>
  <si>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</si>
  <si>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</si>
  <si>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</si>
  <si>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</si>
  <si>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</si>
  <si>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</si>
  <si>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</si>
  <si>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</si>
  <si>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</si>
  <si>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</si>
  <si>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</si>
  <si>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</si>
  <si>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</si>
  <si>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</si>
  <si>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</si>
  <si>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</si>
  <si>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</si>
  <si>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</si>
  <si>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</si>
  <si>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</si>
  <si>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</si>
  <si>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</si>
  <si>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</si>
  <si>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</si>
  <si>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</si>
  <si>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</si>
  <si>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</si>
  <si>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</si>
  <si>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</si>
  <si>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</si>
  <si>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</si>
  <si>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</si>
  <si>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</si>
  <si>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</si>
  <si>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</si>
  <si>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</si>
  <si>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</si>
  <si>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</si>
  <si>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</si>
  <si>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</si>
  <si>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</si>
  <si>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</si>
  <si>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</si>
  <si>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</si>
  <si>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</si>
  <si>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</si>
  <si>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</si>
  <si>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</si>
  <si>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</si>
  <si>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</si>
  <si>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</si>
  <si>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</si>
  <si>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</si>
  <si>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</si>
  <si>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</si>
  <si>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</si>
  <si>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</si>
  <si>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</si>
  <si>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</si>
  <si>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</si>
  <si>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</si>
  <si>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</si>
  <si>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</si>
  <si>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</si>
  <si>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</si>
  <si>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</si>
  <si>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</si>
  <si>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</si>
  <si>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</si>
  <si>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</si>
  <si>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</si>
  <si>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</si>
  <si>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</si>
  <si>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</si>
  <si>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</si>
  <si>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</si>
  <si>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</si>
  <si>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</si>
  <si>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</si>
  <si>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</si>
  <si>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</si>
  <si>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</si>
  <si>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</si>
  <si>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</si>
  <si>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</si>
  <si>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</si>
  <si>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</si>
  <si>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</si>
  <si>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</si>
  <si>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</si>
  <si>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</si>
  <si>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</si>
  <si>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</si>
  <si>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</si>
  <si>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</si>
  <si>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</si>
  <si>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</si>
  <si>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</si>
  <si>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</si>
  <si>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</si>
  <si>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</si>
  <si>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</si>
  <si>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</si>
  <si>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</si>
  <si>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</si>
  <si>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</si>
  <si>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</si>
  <si>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</si>
  <si>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</si>
  <si>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</si>
  <si>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</si>
  <si>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</si>
  <si>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</si>
  <si>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</si>
  <si>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</si>
  <si>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</si>
  <si>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</si>
  <si>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</si>
  <si>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</si>
  <si>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</si>
  <si>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</si>
  <si>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</si>
  <si>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</si>
  <si>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</si>
  <si>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</si>
  <si>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</si>
  <si>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</si>
  <si>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</si>
  <si>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</si>
  <si>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</si>
  <si>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</si>
  <si>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</si>
  <si>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</si>
  <si>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</si>
  <si>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</si>
  <si>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</si>
  <si>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</si>
  <si>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</si>
  <si>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</si>
  <si>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</si>
  <si>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</si>
  <si>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</si>
  <si>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</si>
  <si>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</si>
  <si>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</si>
  <si>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</si>
  <si>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</si>
  <si>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</si>
  <si>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</si>
  <si>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</si>
  <si>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</si>
  <si>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</si>
  <si>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</si>
  <si>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</si>
  <si>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</si>
  <si>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</si>
  <si>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</si>
  <si>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</si>
  <si>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</si>
  <si>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</si>
  <si>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</si>
  <si>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</si>
  <si>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</si>
  <si>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</si>
  <si>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</si>
  <si>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</si>
  <si>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</si>
  <si>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</si>
  <si>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</si>
  <si>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</si>
  <si>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</si>
  <si>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</si>
  <si>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</si>
  <si>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</si>
  <si>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</si>
  <si>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</si>
  <si>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</si>
  <si>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</si>
  <si>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</si>
  <si>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</si>
  <si>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</si>
  <si>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</si>
  <si>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</si>
  <si>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</si>
  <si>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</si>
  <si>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</si>
  <si>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</si>
  <si>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</si>
  <si>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</si>
  <si>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</si>
  <si>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</si>
  <si>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</si>
  <si>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</si>
  <si>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</si>
  <si>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</si>
  <si>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</si>
  <si>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</si>
  <si>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</si>
  <si>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</si>
  <si>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</si>
  <si>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</si>
  <si>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</si>
  <si>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</si>
  <si>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</si>
  <si>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</si>
  <si>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</si>
  <si>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</si>
  <si>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</si>
  <si>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</si>
  <si>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</si>
  <si>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</si>
  <si>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</si>
  <si>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</si>
  <si>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</si>
  <si>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</si>
  <si>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</si>
  <si>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</si>
  <si>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</si>
  <si>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</si>
  <si>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</si>
  <si>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</si>
  <si>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</si>
  <si>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</si>
  <si>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</si>
  <si>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</si>
  <si>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</si>
  <si>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</si>
  <si>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</si>
  <si>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</si>
  <si>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</si>
  <si>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</si>
  <si>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</si>
  <si>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</si>
  <si>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</si>
  <si>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</si>
  <si>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</si>
  <si>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</si>
  <si>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</si>
  <si>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</si>
  <si>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</si>
  <si>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</si>
  <si>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</si>
  <si>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</si>
  <si>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</si>
  <si>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</si>
  <si>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</si>
  <si>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</si>
  <si>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</si>
  <si>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</si>
  <si>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</si>
  <si>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</si>
  <si>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</si>
  <si>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</si>
  <si>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</si>
  <si>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</si>
  <si>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</si>
  <si>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</si>
  <si>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</si>
  <si>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</si>
  <si>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</si>
  <si>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</si>
  <si>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</si>
  <si>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</si>
  <si>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</si>
  <si>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</si>
  <si>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</si>
  <si>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</si>
  <si>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</si>
  <si>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</si>
  <si>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</si>
  <si>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</si>
  <si>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</si>
  <si>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</si>
  <si>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</si>
  <si>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</si>
  <si>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</si>
  <si>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</si>
  <si>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</si>
  <si>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</si>
  <si>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</si>
  <si>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</si>
  <si>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</si>
  <si>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</si>
  <si>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</si>
  <si>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</si>
  <si>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</si>
  <si>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</si>
  <si>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</si>
  <si>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</si>
  <si>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</si>
  <si>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</si>
  <si>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</si>
  <si>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</si>
  <si>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</si>
  <si>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</si>
  <si>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</si>
  <si>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</si>
  <si>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</si>
  <si>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</si>
  <si>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</si>
  <si>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</si>
  <si>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</si>
  <si>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</si>
  <si>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</si>
  <si>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</si>
  <si>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</si>
  <si>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</si>
  <si>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</si>
  <si>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</si>
  <si>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</si>
  <si>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</si>
  <si>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</si>
  <si>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</si>
  <si>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</si>
  <si>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</si>
  <si>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</si>
  <si>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</si>
  <si>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</si>
  <si>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</si>
  <si>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</si>
  <si>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</si>
  <si>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</si>
  <si>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</si>
  <si>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</si>
  <si>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</si>
  <si>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</si>
  <si>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</si>
  <si>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</si>
  <si>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</si>
  <si>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</si>
  <si>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</si>
  <si>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</si>
  <si>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</si>
  <si>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</si>
  <si>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</si>
  <si>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</si>
  <si>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</si>
  <si>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</si>
  <si>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</si>
  <si>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</si>
  <si>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</si>
  <si>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</si>
  <si>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</si>
  <si>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</si>
  <si>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</si>
  <si>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</si>
  <si>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</si>
  <si>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</si>
  <si>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</si>
  <si>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</si>
  <si>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</si>
  <si>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</si>
  <si>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</si>
  <si>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</si>
  <si>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</si>
  <si>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</si>
  <si>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</si>
  <si>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</si>
  <si>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</si>
  <si>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</si>
  <si>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</si>
  <si>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</si>
  <si>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</si>
  <si>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</si>
  <si>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</si>
  <si>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</si>
  <si>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</si>
  <si>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</si>
  <si>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</si>
  <si>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</si>
  <si>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</si>
  <si>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</si>
  <si>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</si>
  <si>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</si>
  <si>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</si>
  <si>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</si>
  <si>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</si>
  <si>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</si>
  <si>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</si>
  <si>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</si>
  <si>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</si>
  <si>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</si>
  <si>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</si>
  <si>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</si>
  <si>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</si>
  <si>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</si>
  <si>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</si>
  <si>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</si>
  <si>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</si>
  <si>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</si>
  <si>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</si>
  <si>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</si>
  <si>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</si>
  <si>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</si>
  <si>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</si>
  <si>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</si>
  <si>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</si>
  <si>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</si>
  <si>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</si>
  <si>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</si>
  <si>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</si>
  <si>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</si>
  <si>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</si>
  <si>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</si>
  <si>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</si>
  <si>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</si>
  <si>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</si>
  <si>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</si>
  <si>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</si>
  <si>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</si>
  <si>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</si>
  <si>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</si>
  <si>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</si>
  <si>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</si>
  <si>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</si>
  <si>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</si>
  <si>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</si>
  <si>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</si>
  <si>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</si>
  <si>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</si>
  <si>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</si>
  <si>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</si>
  <si>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</si>
  <si>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</si>
  <si>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</si>
  <si>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</si>
  <si>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</si>
  <si>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</si>
  <si>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</si>
  <si>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</si>
  <si>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</si>
  <si>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</si>
  <si>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</si>
  <si>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</si>
  <si>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</si>
  <si>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</si>
  <si>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</si>
  <si>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</si>
  <si>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</si>
  <si>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</si>
  <si>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</si>
  <si>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</si>
  <si>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</si>
  <si>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</si>
  <si>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</si>
  <si>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</si>
  <si>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</si>
  <si>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</si>
  <si>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</si>
  <si>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</si>
  <si>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</si>
  <si>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</si>
  <si>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</si>
  <si>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</si>
  <si>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</si>
  <si>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</si>
  <si>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</si>
  <si>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</si>
  <si>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</si>
  <si>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</si>
  <si>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</si>
  <si>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</si>
  <si>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</si>
  <si>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</si>
  <si>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</si>
  <si>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</si>
  <si>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</si>
  <si>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</si>
  <si>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</si>
  <si>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</si>
  <si>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</si>
  <si>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</si>
  <si>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</si>
  <si>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</si>
  <si>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</si>
  <si>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</si>
  <si>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</si>
  <si>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</si>
  <si>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</si>
  <si>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</si>
  <si>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</si>
  <si>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</si>
  <si>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</si>
  <si>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</si>
  <si>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</si>
  <si>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</si>
  <si>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</si>
  <si>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</si>
  <si>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</si>
  <si>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</si>
  <si>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</si>
  <si>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</si>
  <si>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</si>
  <si>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</si>
  <si>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</si>
  <si>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</si>
  <si>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</si>
  <si>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</si>
  <si>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</si>
  <si>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</si>
  <si>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</si>
  <si>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</si>
  <si>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</si>
  <si>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</si>
  <si>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</si>
  <si>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</si>
  <si>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</si>
  <si>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</si>
  <si>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</si>
  <si>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</si>
  <si>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</si>
  <si>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</si>
  <si>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</si>
  <si>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</si>
  <si>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</si>
  <si>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</si>
  <si>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</si>
  <si>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</si>
  <si>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</si>
  <si>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</si>
  <si>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</si>
  <si>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</si>
  <si>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</si>
  <si>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</si>
  <si>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</si>
  <si>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</si>
  <si>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</si>
  <si>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</si>
  <si>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</si>
  <si>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</si>
  <si>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</si>
  <si>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</si>
  <si>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</si>
  <si>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</si>
  <si>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</si>
  <si>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</si>
  <si>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</si>
  <si>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</si>
  <si>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</si>
  <si>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</si>
  <si>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</si>
  <si>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</si>
  <si>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</si>
  <si>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</si>
  <si>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</si>
  <si>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</si>
  <si>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</si>
  <si>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</si>
  <si>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</si>
  <si>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</si>
  <si>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</si>
  <si>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</si>
  <si>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</si>
  <si>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</si>
  <si>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</si>
  <si>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</si>
  <si>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</si>
  <si>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</si>
  <si>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</si>
  <si>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</si>
  <si>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</si>
  <si>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</si>
  <si>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</si>
  <si>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</si>
  <si>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</si>
  <si>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</si>
  <si>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</si>
  <si>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</si>
  <si>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</si>
  <si>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</si>
  <si>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</si>
  <si>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</si>
  <si>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</si>
  <si>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</si>
  <si>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</si>
  <si>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</si>
  <si>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</si>
  <si>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</si>
  <si>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</si>
  <si>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</si>
  <si>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</si>
  <si>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</si>
  <si>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</si>
  <si>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</si>
  <si>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</si>
  <si>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</si>
  <si>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</si>
  <si>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</si>
  <si>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</si>
  <si>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</si>
  <si>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</si>
  <si>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</si>
  <si>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</si>
  <si>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</si>
  <si>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</si>
  <si>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</si>
  <si>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</si>
  <si>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</si>
  <si>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</si>
  <si>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</si>
  <si>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</si>
  <si>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</si>
  <si>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</si>
  <si>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</si>
  <si>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</si>
  <si>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</si>
  <si>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</si>
  <si>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</si>
  <si>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</si>
  <si>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</si>
  <si>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</si>
  <si>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</si>
  <si>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</si>
  <si>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</si>
  <si>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</si>
  <si>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</si>
  <si>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</si>
  <si>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</si>
  <si>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</si>
  <si>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</si>
  <si>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</si>
  <si>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</si>
  <si>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</si>
  <si>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</si>
  <si>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</si>
  <si>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</si>
  <si>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</si>
  <si>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</si>
  <si>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</si>
  <si>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</si>
  <si>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</si>
  <si>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</si>
  <si>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</si>
  <si>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</si>
  <si>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</si>
  <si>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</si>
  <si>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</si>
  <si>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</si>
  <si>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</si>
  <si>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</si>
  <si>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</si>
  <si>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</si>
  <si>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</si>
  <si>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</si>
  <si>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</si>
  <si>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</si>
  <si>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</si>
  <si>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</si>
  <si>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</si>
  <si>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</si>
  <si>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</si>
  <si>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</si>
  <si>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</si>
  <si>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</si>
  <si>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</si>
  <si>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</si>
  <si>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</si>
  <si>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</si>
  <si>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</si>
  <si>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</si>
  <si>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</si>
  <si>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</si>
  <si>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</si>
  <si>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</si>
  <si>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</si>
  <si>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</si>
  <si>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</si>
  <si>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</si>
  <si>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</si>
  <si>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</si>
  <si>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</si>
  <si>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</si>
  <si>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</si>
  <si>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</si>
  <si>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</si>
  <si>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</si>
  <si>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</si>
  <si>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</si>
  <si>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</si>
  <si>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</si>
  <si>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</si>
  <si>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</si>
  <si>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</si>
  <si>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</si>
  <si>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</si>
  <si>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</si>
  <si>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</si>
  <si>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</si>
  <si>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</si>
  <si>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</si>
  <si>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</si>
  <si>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</si>
  <si>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</si>
  <si>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</si>
  <si>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</si>
  <si>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</si>
  <si>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</si>
  <si>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</si>
  <si>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</si>
  <si>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</si>
  <si>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</si>
  <si>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</si>
  <si>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</si>
  <si>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OSJEČKO-BARANJSKE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</si>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</sst>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28588114.52</v>
      </c>
      <c r="D2" s="7">
        <f>'PR-RAS'!E6</f>
        <v>30487379.859999999</v>
      </c>
      <c r="E2" s="7">
        <v>0</v>
      </c>
      <c r="F2" s="7">
        <v>0</v>
      </c>
      <c r="G2" s="8">
        <f t="shared" ref="G2:G274" si="0">(B2/1000)*(C2*1+D2*2)</f>
        <v>89562.87423999999</v>
      </c>
      <c r="H2" s="8">
        <f t="shared" ref="H2:H274" si="1">ABS(C2-ROUND(C2,0))+ABS(D2-ROUND(D2,0))</f>
        <v>0.62000000104308128</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1573110.6300000001</v>
      </c>
      <c r="D45" s="2">
        <f>'PR-RAS'!E49</f>
        <v>2017421.9</v>
      </c>
      <c r="E45" s="2">
        <v>0</v>
      </c>
      <c r="F45" s="2">
        <v>0</v>
      </c>
      <c r="G45" s="3">
        <f t="shared" si="0"/>
        <v>246749.99491999997</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938.91</v>
      </c>
      <c r="D57" s="2">
        <f>'PR-RAS'!E61</f>
        <v>176908.68</v>
      </c>
      <c r="E57" s="2">
        <v>0</v>
      </c>
      <c r="F57" s="2">
        <v>0</v>
      </c>
      <c r="G57" s="3">
        <f t="shared" si="0"/>
        <v>19866.351119999999</v>
      </c>
      <c r="H57" s="3">
        <f t="shared" si="1"/>
        <v>0.41000000000701675</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938.91</v>
      </c>
      <c r="D58" s="2">
        <f>'PR-RAS'!E62</f>
        <v>176908.68</v>
      </c>
      <c r="E58" s="2">
        <v>0</v>
      </c>
      <c r="F58" s="2">
        <v>0</v>
      </c>
      <c r="G58" s="3">
        <f t="shared" si="0"/>
        <v>20221.107389999997</v>
      </c>
      <c r="H58" s="3">
        <f t="shared" si="1"/>
        <v>0.41000000000701675</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182495.9</v>
      </c>
      <c r="D64" s="2">
        <f>'PR-RAS'!E68</f>
        <v>0</v>
      </c>
      <c r="E64" s="2">
        <v>0</v>
      </c>
      <c r="F64" s="2">
        <v>0</v>
      </c>
      <c r="G64" s="3">
        <f t="shared" si="0"/>
        <v>11497.2417</v>
      </c>
      <c r="H64" s="3">
        <f t="shared" si="1"/>
        <v>0.10000000000582077</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182495.9</v>
      </c>
      <c r="D65" s="2">
        <f>'PR-RAS'!E69</f>
        <v>0</v>
      </c>
      <c r="E65" s="2">
        <v>0</v>
      </c>
      <c r="F65" s="2">
        <v>0</v>
      </c>
      <c r="G65" s="3">
        <f t="shared" si="0"/>
        <v>11679.7376</v>
      </c>
      <c r="H65" s="3">
        <f t="shared" si="1"/>
        <v>0.10000000000582077</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1389675.82</v>
      </c>
      <c r="D70" s="2">
        <f>'PR-RAS'!E74</f>
        <v>1840513.22</v>
      </c>
      <c r="E70" s="2">
        <v>0</v>
      </c>
      <c r="F70" s="2">
        <v>0</v>
      </c>
      <c r="G70" s="3">
        <f t="shared" si="0"/>
        <v>349878.45594000001</v>
      </c>
      <c r="H70" s="3">
        <f t="shared" si="1"/>
        <v>0.39999999990686774</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1372667.96</v>
      </c>
      <c r="D71" s="2">
        <f>'PR-RAS'!E75</f>
        <v>1840513.22</v>
      </c>
      <c r="E71" s="2">
        <v>0</v>
      </c>
      <c r="F71" s="2">
        <v>0</v>
      </c>
      <c r="G71" s="3">
        <f t="shared" si="0"/>
        <v>353758.60800000007</v>
      </c>
      <c r="H71" s="3">
        <f t="shared" si="1"/>
        <v>0.26000000000931323</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17007.86</v>
      </c>
      <c r="D72" s="2">
        <f>'PR-RAS'!E76</f>
        <v>0</v>
      </c>
      <c r="E72" s="2">
        <v>0</v>
      </c>
      <c r="F72" s="2">
        <v>0</v>
      </c>
      <c r="G72" s="3">
        <f t="shared" si="0"/>
        <v>1207.5580599999998</v>
      </c>
      <c r="H72" s="3">
        <f t="shared" si="1"/>
        <v>0.13999999999941792</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141.05000000000001</v>
      </c>
      <c r="E78" s="2">
        <v>0</v>
      </c>
      <c r="F78" s="2">
        <v>0</v>
      </c>
      <c r="G78" s="3">
        <f t="shared" si="0"/>
        <v>21.721700000000002</v>
      </c>
      <c r="H78" s="3">
        <f t="shared" si="1"/>
        <v>5.0000000000011369E-2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141.05000000000001</v>
      </c>
      <c r="E79" s="2">
        <v>0</v>
      </c>
      <c r="F79" s="2">
        <v>0</v>
      </c>
      <c r="G79" s="3">
        <f t="shared" si="0"/>
        <v>22.003800000000002</v>
      </c>
      <c r="H79" s="3">
        <f t="shared" si="1"/>
        <v>5.0000000000011369E-2</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141.05000000000001</v>
      </c>
      <c r="E82" s="2">
        <v>0</v>
      </c>
      <c r="F82" s="2">
        <v>0</v>
      </c>
      <c r="G82" s="3">
        <f t="shared" si="0"/>
        <v>22.850100000000001</v>
      </c>
      <c r="H82" s="3">
        <f t="shared" si="1"/>
        <v>5.0000000000011369E-2</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1547592.03</v>
      </c>
      <c r="D102" s="2">
        <f>'PR-RAS'!E106</f>
        <v>1682939.46</v>
      </c>
      <c r="E102" s="2">
        <v>0</v>
      </c>
      <c r="F102" s="2">
        <v>0</v>
      </c>
      <c r="G102" s="3">
        <f t="shared" si="0"/>
        <v>496260.56595000008</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125</v>
      </c>
      <c r="E103" s="2">
        <v>0</v>
      </c>
      <c r="F103" s="2">
        <v>0</v>
      </c>
      <c r="G103" s="3">
        <f t="shared" si="0"/>
        <v>25.5</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125</v>
      </c>
      <c r="E107" s="2">
        <v>0</v>
      </c>
      <c r="F107" s="2">
        <v>0</v>
      </c>
      <c r="G107" s="3">
        <f t="shared" si="0"/>
        <v>26.5</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1547592.03</v>
      </c>
      <c r="D108" s="2">
        <f>'PR-RAS'!E112</f>
        <v>1682814.46</v>
      </c>
      <c r="E108" s="2">
        <v>0</v>
      </c>
      <c r="F108" s="2">
        <v>0</v>
      </c>
      <c r="G108" s="3">
        <f t="shared" si="0"/>
        <v>525714.64165000001</v>
      </c>
      <c r="H108" s="3">
        <f t="shared" si="1"/>
        <v>0.48999999999068677</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1547592.03</v>
      </c>
      <c r="D113" s="2">
        <f>'PR-RAS'!E117</f>
        <v>1682814.46</v>
      </c>
      <c r="E113" s="2">
        <v>0</v>
      </c>
      <c r="F113" s="2">
        <v>0</v>
      </c>
      <c r="G113" s="3">
        <f t="shared" si="0"/>
        <v>550280.74640000006</v>
      </c>
      <c r="H113" s="3">
        <f t="shared" si="1"/>
        <v>0.48999999999068677</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1594350.44</v>
      </c>
      <c r="D121" s="2">
        <f>'PR-RAS'!E125</f>
        <v>1647590.1199999999</v>
      </c>
      <c r="E121" s="2">
        <v>0</v>
      </c>
      <c r="F121" s="2">
        <v>0</v>
      </c>
      <c r="G121" s="3">
        <f t="shared" si="0"/>
        <v>586743.68159999989</v>
      </c>
      <c r="H121" s="3">
        <f t="shared" si="1"/>
        <v>0.55999999982304871</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1592235.44</v>
      </c>
      <c r="D122" s="2">
        <f>'PR-RAS'!E126</f>
        <v>1640923.17</v>
      </c>
      <c r="E122" s="2">
        <v>0</v>
      </c>
      <c r="F122" s="2">
        <v>0</v>
      </c>
      <c r="G122" s="3">
        <f t="shared" si="0"/>
        <v>589763.89537999989</v>
      </c>
      <c r="H122" s="3">
        <f t="shared" si="1"/>
        <v>0.60999999986961484</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1592235.44</v>
      </c>
      <c r="D124" s="2">
        <f>'PR-RAS'!E128</f>
        <v>1640923.17</v>
      </c>
      <c r="E124" s="2">
        <v>0</v>
      </c>
      <c r="F124" s="2">
        <v>0</v>
      </c>
      <c r="G124" s="3">
        <f t="shared" si="0"/>
        <v>599512.0589399999</v>
      </c>
      <c r="H124" s="3">
        <f t="shared" si="1"/>
        <v>0.60999999986961484</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2115</v>
      </c>
      <c r="D125" s="2">
        <f>'PR-RAS'!E129</f>
        <v>6666.95</v>
      </c>
      <c r="E125" s="2">
        <v>0</v>
      </c>
      <c r="F125" s="2">
        <v>0</v>
      </c>
      <c r="G125" s="3">
        <f t="shared" si="0"/>
        <v>1915.6635999999999</v>
      </c>
      <c r="H125" s="3">
        <f t="shared" si="1"/>
        <v>5.0000000000181899E-2</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2115</v>
      </c>
      <c r="D126" s="2">
        <f>'PR-RAS'!E130</f>
        <v>1478.04</v>
      </c>
      <c r="E126" s="2">
        <v>0</v>
      </c>
      <c r="F126" s="2">
        <v>0</v>
      </c>
      <c r="G126" s="3">
        <f t="shared" si="0"/>
        <v>633.88499999999999</v>
      </c>
      <c r="H126" s="3">
        <f t="shared" si="1"/>
        <v>3.999999999996362E-2</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5188.91</v>
      </c>
      <c r="E127" s="2">
        <v>0</v>
      </c>
      <c r="F127" s="2">
        <v>0</v>
      </c>
      <c r="G127" s="3">
        <f t="shared" si="0"/>
        <v>1307.6053199999999</v>
      </c>
      <c r="H127" s="3">
        <f t="shared" si="1"/>
        <v>9.0000000000145519E-2</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23777261.830000002</v>
      </c>
      <c r="D130" s="2">
        <f>'PR-RAS'!E134</f>
        <v>25037652.479999997</v>
      </c>
      <c r="E130" s="2">
        <v>0</v>
      </c>
      <c r="F130" s="2">
        <v>0</v>
      </c>
      <c r="G130" s="3">
        <f t="shared" si="0"/>
        <v>9526981.1159099992</v>
      </c>
      <c r="H130" s="3">
        <f t="shared" si="1"/>
        <v>0.64999999478459358</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2286311.66</v>
      </c>
      <c r="D131" s="2">
        <f>'PR-RAS'!E135</f>
        <v>2414646.7599999998</v>
      </c>
      <c r="E131" s="2">
        <v>0</v>
      </c>
      <c r="F131" s="2">
        <v>0</v>
      </c>
      <c r="G131" s="3">
        <f t="shared" si="0"/>
        <v>925028.67339999997</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1483829.77</v>
      </c>
      <c r="D132" s="2">
        <f>'PR-RAS'!E136</f>
        <v>1373112.04</v>
      </c>
      <c r="E132" s="2">
        <v>0</v>
      </c>
      <c r="F132" s="2">
        <v>0</v>
      </c>
      <c r="G132" s="3">
        <f t="shared" si="0"/>
        <v>554137.05434999999</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802481.89</v>
      </c>
      <c r="D133" s="2">
        <f>'PR-RAS'!E137</f>
        <v>1041534.72</v>
      </c>
      <c r="E133" s="2">
        <v>0</v>
      </c>
      <c r="F133" s="2">
        <v>0</v>
      </c>
      <c r="G133" s="3">
        <f t="shared" si="0"/>
        <v>380892.77556000004</v>
      </c>
      <c r="H133" s="3">
        <f t="shared" si="1"/>
        <v>0.39000000001396984</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21490950.170000002</v>
      </c>
      <c r="D135" s="2">
        <f>'PR-RAS'!E139</f>
        <v>22623005.719999999</v>
      </c>
      <c r="E135" s="2">
        <v>0</v>
      </c>
      <c r="F135" s="2">
        <v>0</v>
      </c>
      <c r="G135" s="3">
        <f t="shared" si="0"/>
        <v>8942752.8557399996</v>
      </c>
      <c r="H135" s="3">
        <f t="shared" si="1"/>
        <v>0.45000000298023224</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95799.59</v>
      </c>
      <c r="D136" s="2">
        <f>'PR-RAS'!E140</f>
        <v>101634.85</v>
      </c>
      <c r="E136" s="2">
        <v>0</v>
      </c>
      <c r="F136" s="2">
        <v>0</v>
      </c>
      <c r="G136" s="3">
        <f t="shared" si="0"/>
        <v>40374.354150000006</v>
      </c>
      <c r="H136" s="3">
        <f t="shared" si="1"/>
        <v>0.55999999999767169</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95799.59</v>
      </c>
      <c r="D147" s="2">
        <f>'PR-RAS'!E151</f>
        <v>101634.85</v>
      </c>
      <c r="E147" s="2">
        <v>0</v>
      </c>
      <c r="F147" s="2">
        <v>0</v>
      </c>
      <c r="G147" s="3">
        <f t="shared" si="0"/>
        <v>43664.11634</v>
      </c>
      <c r="H147" s="3">
        <f t="shared" si="1"/>
        <v>0.55999999999767169</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27219421.980000004</v>
      </c>
      <c r="D148" s="2">
        <f>'PR-RAS'!E152</f>
        <v>29317998.999999996</v>
      </c>
      <c r="E148" s="2">
        <v>0</v>
      </c>
      <c r="F148" s="2">
        <v>0</v>
      </c>
      <c r="G148" s="3">
        <f t="shared" si="0"/>
        <v>12620746.737059997</v>
      </c>
      <c r="H148" s="3">
        <f t="shared" si="1"/>
        <v>1.9999999552965164E-2</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21384665.900000002</v>
      </c>
      <c r="D149" s="2">
        <f>'PR-RAS'!E153</f>
        <v>23434682.639999997</v>
      </c>
      <c r="E149" s="2">
        <v>0</v>
      </c>
      <c r="F149" s="2">
        <v>0</v>
      </c>
      <c r="G149" s="3">
        <f t="shared" si="0"/>
        <v>10101596.614639997</v>
      </c>
      <c r="H149" s="3">
        <f t="shared" si="1"/>
        <v>0.46000000089406967</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18259272.150000002</v>
      </c>
      <c r="D150" s="2">
        <f>'PR-RAS'!E154</f>
        <v>19919593.189999998</v>
      </c>
      <c r="E150" s="2">
        <v>0</v>
      </c>
      <c r="F150" s="2">
        <v>0</v>
      </c>
      <c r="G150" s="3">
        <f t="shared" si="0"/>
        <v>8656670.3209700007</v>
      </c>
      <c r="H150" s="3">
        <f t="shared" si="1"/>
        <v>0.33999999985098839</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18042374.120000001</v>
      </c>
      <c r="D151" s="2">
        <f>'PR-RAS'!E155</f>
        <v>19591413.489999998</v>
      </c>
      <c r="E151" s="2">
        <v>0</v>
      </c>
      <c r="F151" s="2">
        <v>0</v>
      </c>
      <c r="G151" s="3">
        <f t="shared" si="0"/>
        <v>8583780.1649999991</v>
      </c>
      <c r="H151" s="3">
        <f t="shared" si="1"/>
        <v>0.60999999940395355</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1926.36</v>
      </c>
      <c r="D152" s="2">
        <f>'PR-RAS'!E156</f>
        <v>1926.36</v>
      </c>
      <c r="E152" s="2">
        <v>0</v>
      </c>
      <c r="F152" s="2">
        <v>0</v>
      </c>
      <c r="G152" s="3">
        <f t="shared" si="0"/>
        <v>872.64107999999999</v>
      </c>
      <c r="H152" s="3">
        <f t="shared" si="1"/>
        <v>0.71999999999979991</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214971.67</v>
      </c>
      <c r="D153" s="2">
        <f>'PR-RAS'!E157</f>
        <v>326253.34000000003</v>
      </c>
      <c r="E153" s="2">
        <v>0</v>
      </c>
      <c r="F153" s="2">
        <v>0</v>
      </c>
      <c r="G153" s="3">
        <f t="shared" si="0"/>
        <v>131856.70920000001</v>
      </c>
      <c r="H153" s="3">
        <f t="shared" si="1"/>
        <v>0.67000000001280569</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680380.56</v>
      </c>
      <c r="D155" s="2">
        <f>'PR-RAS'!E159</f>
        <v>725594.16</v>
      </c>
      <c r="E155" s="2">
        <v>0</v>
      </c>
      <c r="F155" s="2">
        <v>0</v>
      </c>
      <c r="G155" s="3">
        <f t="shared" si="0"/>
        <v>328261.60751999996</v>
      </c>
      <c r="H155" s="3">
        <f t="shared" si="1"/>
        <v>0.59999999997671694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2445013.19</v>
      </c>
      <c r="D156" s="2">
        <f>'PR-RAS'!E160</f>
        <v>2789495.29</v>
      </c>
      <c r="E156" s="2">
        <v>0</v>
      </c>
      <c r="F156" s="2">
        <v>0</v>
      </c>
      <c r="G156" s="3">
        <f t="shared" si="0"/>
        <v>1243720.5843499999</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2445013.19</v>
      </c>
      <c r="D158" s="2">
        <f>'PR-RAS'!E162</f>
        <v>2789495.29</v>
      </c>
      <c r="E158" s="2">
        <v>0</v>
      </c>
      <c r="F158" s="2">
        <v>0</v>
      </c>
      <c r="G158" s="3">
        <f t="shared" si="0"/>
        <v>1259768.59189</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5739890.3700000001</v>
      </c>
      <c r="D160" s="2">
        <f>'PR-RAS'!E164</f>
        <v>5831752.8799999999</v>
      </c>
      <c r="E160" s="2">
        <v>0</v>
      </c>
      <c r="F160" s="2">
        <v>0</v>
      </c>
      <c r="G160" s="3">
        <f t="shared" si="0"/>
        <v>2767139.9846699997</v>
      </c>
      <c r="H160" s="3">
        <f t="shared" si="1"/>
        <v>0.49000000022351742</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609517.47</v>
      </c>
      <c r="D161" s="2">
        <f>'PR-RAS'!E165</f>
        <v>636959.52000000014</v>
      </c>
      <c r="E161" s="2">
        <v>0</v>
      </c>
      <c r="F161" s="2">
        <v>0</v>
      </c>
      <c r="G161" s="3">
        <f t="shared" si="0"/>
        <v>301349.84160000004</v>
      </c>
      <c r="H161" s="3">
        <f t="shared" si="1"/>
        <v>0.94999999983701855</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12100.43</v>
      </c>
      <c r="D162" s="2">
        <f>'PR-RAS'!E166</f>
        <v>14407.06</v>
      </c>
      <c r="E162" s="2">
        <v>0</v>
      </c>
      <c r="F162" s="2">
        <v>0</v>
      </c>
      <c r="G162" s="3">
        <f t="shared" si="0"/>
        <v>6587.2425500000008</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558657.35</v>
      </c>
      <c r="D163" s="2">
        <f>'PR-RAS'!E167</f>
        <v>587701.81000000006</v>
      </c>
      <c r="E163" s="2">
        <v>0</v>
      </c>
      <c r="F163" s="2">
        <v>0</v>
      </c>
      <c r="G163" s="3">
        <f t="shared" si="0"/>
        <v>280917.87714000006</v>
      </c>
      <c r="H163" s="3">
        <f t="shared" si="1"/>
        <v>0.53999999992083758</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19856.32</v>
      </c>
      <c r="D164" s="2">
        <f>'PR-RAS'!E168</f>
        <v>13823.85</v>
      </c>
      <c r="E164" s="2">
        <v>0</v>
      </c>
      <c r="F164" s="2">
        <v>0</v>
      </c>
      <c r="G164" s="3">
        <f t="shared" si="0"/>
        <v>7743.1552600000014</v>
      </c>
      <c r="H164" s="3">
        <f t="shared" si="1"/>
        <v>0.46999999999934516</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18903.37</v>
      </c>
      <c r="D165" s="2">
        <f>'PR-RAS'!E169</f>
        <v>21026.799999999999</v>
      </c>
      <c r="E165" s="2">
        <v>0</v>
      </c>
      <c r="F165" s="2">
        <v>0</v>
      </c>
      <c r="G165" s="3">
        <f t="shared" si="0"/>
        <v>9996.9430800000009</v>
      </c>
      <c r="H165" s="3">
        <f t="shared" si="1"/>
        <v>0.56999999999970896</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1974542.74</v>
      </c>
      <c r="D166" s="2">
        <f>'PR-RAS'!E170</f>
        <v>1224456.8600000001</v>
      </c>
      <c r="E166" s="2">
        <v>0</v>
      </c>
      <c r="F166" s="2">
        <v>0</v>
      </c>
      <c r="G166" s="3">
        <f t="shared" si="0"/>
        <v>729870.31590000005</v>
      </c>
      <c r="H166" s="3">
        <f t="shared" si="1"/>
        <v>0.39999999990686774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143577.15</v>
      </c>
      <c r="D167" s="2">
        <f>'PR-RAS'!E171</f>
        <v>132834.88</v>
      </c>
      <c r="E167" s="2">
        <v>0</v>
      </c>
      <c r="F167" s="2">
        <v>0</v>
      </c>
      <c r="G167" s="3">
        <f t="shared" si="0"/>
        <v>67934.987060000014</v>
      </c>
      <c r="H167" s="3">
        <f t="shared" si="1"/>
        <v>0.26999999998952262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1014320.43</v>
      </c>
      <c r="D168" s="2">
        <f>'PR-RAS'!E172</f>
        <v>317867.63</v>
      </c>
      <c r="E168" s="2">
        <v>0</v>
      </c>
      <c r="F168" s="2">
        <v>0</v>
      </c>
      <c r="G168" s="3">
        <f t="shared" si="0"/>
        <v>275559.30022999999</v>
      </c>
      <c r="H168" s="3">
        <f t="shared" si="1"/>
        <v>0.80000000004656613</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656429.06999999995</v>
      </c>
      <c r="D169" s="2">
        <f>'PR-RAS'!E173</f>
        <v>636681.18999999994</v>
      </c>
      <c r="E169" s="2">
        <v>0</v>
      </c>
      <c r="F169" s="2">
        <v>0</v>
      </c>
      <c r="G169" s="3">
        <f t="shared" si="0"/>
        <v>324204.96359999996</v>
      </c>
      <c r="H169" s="3">
        <f t="shared" si="1"/>
        <v>0.2599999998928979</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106356.53</v>
      </c>
      <c r="D170" s="2">
        <f>'PR-RAS'!E174</f>
        <v>87765.26</v>
      </c>
      <c r="E170" s="2">
        <v>0</v>
      </c>
      <c r="F170" s="2">
        <v>0</v>
      </c>
      <c r="G170" s="3">
        <f t="shared" si="0"/>
        <v>47638.91145</v>
      </c>
      <c r="H170" s="3">
        <f t="shared" si="1"/>
        <v>0.72999999999592546</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33164.32</v>
      </c>
      <c r="D171" s="2">
        <f>'PR-RAS'!E175</f>
        <v>48620.84</v>
      </c>
      <c r="E171" s="2">
        <v>0</v>
      </c>
      <c r="F171" s="2">
        <v>0</v>
      </c>
      <c r="G171" s="3">
        <f t="shared" si="0"/>
        <v>22169.02</v>
      </c>
      <c r="H171" s="3">
        <f t="shared" si="1"/>
        <v>0.48000000000320142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20695.240000000002</v>
      </c>
      <c r="D173" s="2">
        <f>'PR-RAS'!E177</f>
        <v>687.06</v>
      </c>
      <c r="E173" s="2">
        <v>0</v>
      </c>
      <c r="F173" s="2">
        <v>0</v>
      </c>
      <c r="G173" s="3">
        <f t="shared" si="0"/>
        <v>3795.9299199999996</v>
      </c>
      <c r="H173" s="3">
        <f t="shared" si="1"/>
        <v>0.30000000000154614</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3017833.7800000003</v>
      </c>
      <c r="D174" s="2">
        <f>'PR-RAS'!E178</f>
        <v>3009101.57</v>
      </c>
      <c r="E174" s="2">
        <v>0</v>
      </c>
      <c r="F174" s="2">
        <v>0</v>
      </c>
      <c r="G174" s="3">
        <f t="shared" si="0"/>
        <v>1563234.3871599999</v>
      </c>
      <c r="H174" s="3">
        <f t="shared" si="1"/>
        <v>0.64999999990686774</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112326.6</v>
      </c>
      <c r="D175" s="2">
        <f>'PR-RAS'!E179</f>
        <v>110128.1</v>
      </c>
      <c r="E175" s="2">
        <v>0</v>
      </c>
      <c r="F175" s="2">
        <v>0</v>
      </c>
      <c r="G175" s="3">
        <f t="shared" si="0"/>
        <v>57869.407200000001</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836136.93</v>
      </c>
      <c r="D176" s="2">
        <f>'PR-RAS'!E180</f>
        <v>801842.5</v>
      </c>
      <c r="E176" s="2">
        <v>0</v>
      </c>
      <c r="F176" s="2">
        <v>0</v>
      </c>
      <c r="G176" s="3">
        <f t="shared" si="0"/>
        <v>426968.83775000001</v>
      </c>
      <c r="H176" s="3">
        <f t="shared" si="1"/>
        <v>0.56999999994877726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6886.6</v>
      </c>
      <c r="D177" s="2">
        <f>'PR-RAS'!E181</f>
        <v>7817.2</v>
      </c>
      <c r="E177" s="2">
        <v>0</v>
      </c>
      <c r="F177" s="2">
        <v>0</v>
      </c>
      <c r="G177" s="3">
        <f t="shared" si="0"/>
        <v>3963.6959999999999</v>
      </c>
      <c r="H177" s="3">
        <f t="shared" si="1"/>
        <v>0.5999999999994543</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238865.64</v>
      </c>
      <c r="D178" s="2">
        <f>'PR-RAS'!E182</f>
        <v>248102.48</v>
      </c>
      <c r="E178" s="2">
        <v>0</v>
      </c>
      <c r="F178" s="2">
        <v>0</v>
      </c>
      <c r="G178" s="3">
        <f t="shared" si="0"/>
        <v>130107.49620000001</v>
      </c>
      <c r="H178" s="3">
        <f t="shared" si="1"/>
        <v>0.83999999999650754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34562.019999999997</v>
      </c>
      <c r="D179" s="2">
        <f>'PR-RAS'!E183</f>
        <v>44507.12</v>
      </c>
      <c r="E179" s="2">
        <v>0</v>
      </c>
      <c r="F179" s="2">
        <v>0</v>
      </c>
      <c r="G179" s="3">
        <f t="shared" si="0"/>
        <v>21996.574280000001</v>
      </c>
      <c r="H179" s="3">
        <f t="shared" si="1"/>
        <v>0.13999999999941792</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771020</v>
      </c>
      <c r="D180" s="2">
        <f>'PR-RAS'!E184</f>
        <v>766419.44</v>
      </c>
      <c r="E180" s="2">
        <v>0</v>
      </c>
      <c r="F180" s="2">
        <v>0</v>
      </c>
      <c r="G180" s="3">
        <f t="shared" si="0"/>
        <v>412390.73951999994</v>
      </c>
      <c r="H180" s="3">
        <f t="shared" si="1"/>
        <v>0.43999999994412065</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437868.49</v>
      </c>
      <c r="D181" s="2">
        <f>'PR-RAS'!E185</f>
        <v>396718.18</v>
      </c>
      <c r="E181" s="2">
        <v>0</v>
      </c>
      <c r="F181" s="2">
        <v>0</v>
      </c>
      <c r="G181" s="3">
        <f t="shared" si="0"/>
        <v>221634.87300000002</v>
      </c>
      <c r="H181" s="3">
        <f t="shared" si="1"/>
        <v>0.66999999998370185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253476.55</v>
      </c>
      <c r="D182" s="2">
        <f>'PR-RAS'!E186</f>
        <v>264161.28000000003</v>
      </c>
      <c r="E182" s="2">
        <v>0</v>
      </c>
      <c r="F182" s="2">
        <v>0</v>
      </c>
      <c r="G182" s="3">
        <f t="shared" si="0"/>
        <v>141505.63891000001</v>
      </c>
      <c r="H182" s="3">
        <f t="shared" si="1"/>
        <v>0.73000000003958121</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326690.95</v>
      </c>
      <c r="D183" s="2">
        <f>'PR-RAS'!E187</f>
        <v>369405.27</v>
      </c>
      <c r="E183" s="2">
        <v>0</v>
      </c>
      <c r="F183" s="2">
        <v>0</v>
      </c>
      <c r="G183" s="3">
        <f t="shared" si="0"/>
        <v>193921.27117999998</v>
      </c>
      <c r="H183" s="3">
        <f t="shared" si="1"/>
        <v>0.32000000000698492</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800978.37</v>
      </c>
      <c r="E185" s="2">
        <v>0</v>
      </c>
      <c r="F185" s="2">
        <v>0</v>
      </c>
      <c r="G185" s="3">
        <f t="shared" ref="G185:G189" si="6">(B185/1000)*(C185*1+D185*2)</f>
        <v>294760.04015999998</v>
      </c>
      <c r="H185" s="3">
        <f t="shared" ref="H185:H189" si="7">ABS(C185-ROUND(C185,0))+ABS(D185-ROUND(D185,0))</f>
        <v>0.36999999999534339</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800978.37</v>
      </c>
      <c r="E186" s="2">
        <v>0</v>
      </c>
      <c r="F186" s="2">
        <v>0</v>
      </c>
      <c r="G186" s="3">
        <f t="shared" si="6"/>
        <v>296361.99689999997</v>
      </c>
      <c r="H186" s="3">
        <f t="shared" si="7"/>
        <v>0.36999999999534339</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137996.37999999998</v>
      </c>
      <c r="D190" s="2">
        <f>'PR-RAS'!E194</f>
        <v>160256.56</v>
      </c>
      <c r="E190" s="2">
        <v>0</v>
      </c>
      <c r="F190" s="2">
        <v>0</v>
      </c>
      <c r="G190" s="3">
        <f t="shared" si="0"/>
        <v>86658.295500000007</v>
      </c>
      <c r="H190" s="3">
        <f t="shared" si="1"/>
        <v>0.81999999997788109</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8828.2800000000007</v>
      </c>
      <c r="D191" s="2">
        <f>'PR-RAS'!E195</f>
        <v>8801.11</v>
      </c>
      <c r="E191" s="2">
        <v>0</v>
      </c>
      <c r="F191" s="2">
        <v>0</v>
      </c>
      <c r="G191" s="3">
        <f t="shared" si="0"/>
        <v>5021.7950000000001</v>
      </c>
      <c r="H191" s="3">
        <f t="shared" si="1"/>
        <v>0.39000000000123691</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36474.660000000003</v>
      </c>
      <c r="D192" s="2">
        <f>'PR-RAS'!E196</f>
        <v>36422.35</v>
      </c>
      <c r="E192" s="2">
        <v>0</v>
      </c>
      <c r="F192" s="2">
        <v>0</v>
      </c>
      <c r="G192" s="3">
        <f t="shared" si="0"/>
        <v>20879.997760000002</v>
      </c>
      <c r="H192" s="3">
        <f t="shared" si="1"/>
        <v>0.68999999999505235</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4118.25</v>
      </c>
      <c r="D193" s="2">
        <f>'PR-RAS'!E197</f>
        <v>10294.780000000001</v>
      </c>
      <c r="E193" s="2">
        <v>0</v>
      </c>
      <c r="F193" s="2">
        <v>0</v>
      </c>
      <c r="G193" s="3">
        <f t="shared" si="0"/>
        <v>4743.8995199999999</v>
      </c>
      <c r="H193" s="3">
        <f t="shared" si="1"/>
        <v>0.46999999999934516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20983.26</v>
      </c>
      <c r="D194" s="2">
        <f>'PR-RAS'!E198</f>
        <v>21402.3</v>
      </c>
      <c r="E194" s="2">
        <v>0</v>
      </c>
      <c r="F194" s="2">
        <v>0</v>
      </c>
      <c r="G194" s="3">
        <f t="shared" si="0"/>
        <v>12311.056980000001</v>
      </c>
      <c r="H194" s="3">
        <f t="shared" si="1"/>
        <v>0.55999999999767169</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6347.98</v>
      </c>
      <c r="D195" s="2">
        <f>'PR-RAS'!E199</f>
        <v>6408.08</v>
      </c>
      <c r="E195" s="2">
        <v>0</v>
      </c>
      <c r="F195" s="2">
        <v>0</v>
      </c>
      <c r="G195" s="3">
        <f t="shared" si="0"/>
        <v>3717.8431599999999</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59117.02</v>
      </c>
      <c r="D196" s="2">
        <f>'PR-RAS'!E200</f>
        <v>5793.86</v>
      </c>
      <c r="E196" s="2">
        <v>0</v>
      </c>
      <c r="F196" s="2">
        <v>0</v>
      </c>
      <c r="G196" s="3">
        <f t="shared" si="0"/>
        <v>13787.424299999999</v>
      </c>
      <c r="H196" s="3">
        <f t="shared" si="1"/>
        <v>0.159999999997126</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2126.9299999999998</v>
      </c>
      <c r="D197" s="2">
        <f>'PR-RAS'!E201</f>
        <v>71134.080000000002</v>
      </c>
      <c r="E197" s="2">
        <v>0</v>
      </c>
      <c r="F197" s="2">
        <v>0</v>
      </c>
      <c r="G197" s="3">
        <f t="shared" si="0"/>
        <v>28301.43764</v>
      </c>
      <c r="H197" s="3">
        <f t="shared" si="1"/>
        <v>0.15000000000190994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65460.26</v>
      </c>
      <c r="D198" s="2">
        <f>'PR-RAS'!E202</f>
        <v>14491.970000000001</v>
      </c>
      <c r="E198" s="2">
        <v>0</v>
      </c>
      <c r="F198" s="2">
        <v>0</v>
      </c>
      <c r="G198" s="3">
        <f t="shared" si="0"/>
        <v>18605.507400000002</v>
      </c>
      <c r="H198" s="3">
        <f t="shared" si="1"/>
        <v>0.29000000000087311</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65460.26</v>
      </c>
      <c r="D212" s="2">
        <f>'PR-RAS'!E216</f>
        <v>14491.970000000001</v>
      </c>
      <c r="E212" s="2">
        <v>0</v>
      </c>
      <c r="F212" s="2">
        <v>0</v>
      </c>
      <c r="G212" s="3">
        <f t="shared" si="0"/>
        <v>19927.726200000001</v>
      </c>
      <c r="H212" s="3">
        <f t="shared" si="1"/>
        <v>0.29000000000087311</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11216.44</v>
      </c>
      <c r="D213" s="2">
        <f>'PR-RAS'!E217</f>
        <v>12329.16</v>
      </c>
      <c r="E213" s="2">
        <v>0</v>
      </c>
      <c r="F213" s="2">
        <v>0</v>
      </c>
      <c r="G213" s="3">
        <f t="shared" si="0"/>
        <v>7605.4491200000002</v>
      </c>
      <c r="H213" s="3">
        <f t="shared" si="1"/>
        <v>0.6000000000003638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52887.55</v>
      </c>
      <c r="D215" s="2">
        <f>'PR-RAS'!E219</f>
        <v>969.37</v>
      </c>
      <c r="E215" s="2">
        <v>0</v>
      </c>
      <c r="F215" s="2">
        <v>0</v>
      </c>
      <c r="G215" s="3">
        <f t="shared" si="0"/>
        <v>11732.826059999999</v>
      </c>
      <c r="H215" s="3">
        <f t="shared" si="1"/>
        <v>0.81999999999709416</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1356.27</v>
      </c>
      <c r="D216" s="2">
        <f>'PR-RAS'!E220</f>
        <v>1193.44</v>
      </c>
      <c r="E216" s="2">
        <v>0</v>
      </c>
      <c r="F216" s="2">
        <v>0</v>
      </c>
      <c r="G216" s="3">
        <f t="shared" si="0"/>
        <v>804.77724999999998</v>
      </c>
      <c r="H216" s="3">
        <f t="shared" si="1"/>
        <v>0.71000000000003638</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22165.119999999999</v>
      </c>
      <c r="D258" s="2">
        <f>'PR-RAS'!E262</f>
        <v>34079.46</v>
      </c>
      <c r="E258" s="2">
        <v>0</v>
      </c>
      <c r="F258" s="2">
        <v>0</v>
      </c>
      <c r="G258" s="3">
        <f t="shared" si="0"/>
        <v>23213.278279999999</v>
      </c>
      <c r="H258" s="3">
        <f t="shared" si="1"/>
        <v>0.57999999999810825</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22165.119999999999</v>
      </c>
      <c r="D265" s="2">
        <f>'PR-RAS'!E269</f>
        <v>34079.46</v>
      </c>
      <c r="E265" s="2">
        <v>0</v>
      </c>
      <c r="F265" s="2">
        <v>0</v>
      </c>
      <c r="G265" s="3">
        <f t="shared" si="0"/>
        <v>23845.546559999999</v>
      </c>
      <c r="H265" s="3">
        <f t="shared" si="1"/>
        <v>0.57999999999810825</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22165.119999999999</v>
      </c>
      <c r="D266" s="2">
        <f>'PR-RAS'!E270</f>
        <v>34079.46</v>
      </c>
      <c r="E266" s="2">
        <v>0</v>
      </c>
      <c r="F266" s="2">
        <v>0</v>
      </c>
      <c r="G266" s="3">
        <f t="shared" si="0"/>
        <v>23935.870599999998</v>
      </c>
      <c r="H266" s="3">
        <f t="shared" si="1"/>
        <v>0.57999999999810825</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7240.33</v>
      </c>
      <c r="D269" s="2">
        <f>'PR-RAS'!E273</f>
        <v>2992.0499999999997</v>
      </c>
      <c r="E269" s="2">
        <v>0</v>
      </c>
      <c r="F269" s="2">
        <v>0</v>
      </c>
      <c r="G269" s="3">
        <f t="shared" si="0"/>
        <v>3544.1472400000002</v>
      </c>
      <c r="H269" s="3">
        <f t="shared" si="1"/>
        <v>0.37999999999965439</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7240.33</v>
      </c>
      <c r="D279" s="2">
        <f>'PR-RAS'!E283</f>
        <v>2992.0499999999997</v>
      </c>
      <c r="E279" s="2">
        <v>0</v>
      </c>
      <c r="F279" s="2">
        <v>0</v>
      </c>
      <c r="G279" s="3">
        <f t="shared" si="12"/>
        <v>3676.3915400000005</v>
      </c>
      <c r="H279" s="3">
        <f t="shared" si="13"/>
        <v>0.37999999999965439</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685.69</v>
      </c>
      <c r="D280" s="2">
        <f>'PR-RAS'!E284</f>
        <v>594.80999999999995</v>
      </c>
      <c r="E280" s="2">
        <v>0</v>
      </c>
      <c r="F280" s="2">
        <v>0</v>
      </c>
      <c r="G280" s="3">
        <f t="shared" si="12"/>
        <v>523.21149000000003</v>
      </c>
      <c r="H280" s="3">
        <f t="shared" si="13"/>
        <v>0.5</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6554.64</v>
      </c>
      <c r="D282" s="2">
        <f>'PR-RAS'!E286</f>
        <v>2397.2399999999998</v>
      </c>
      <c r="E282" s="2">
        <v>0</v>
      </c>
      <c r="F282" s="2">
        <v>0</v>
      </c>
      <c r="G282" s="3">
        <f t="shared" si="12"/>
        <v>3189.1027199999999</v>
      </c>
      <c r="H282" s="3">
        <f t="shared" si="13"/>
        <v>0.5999999999994543</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27219421.980000004</v>
      </c>
      <c r="D295" s="2">
        <f>'PR-RAS'!E299</f>
        <v>29317998.999999996</v>
      </c>
      <c r="E295" s="2">
        <v>0</v>
      </c>
      <c r="F295" s="2">
        <v>0</v>
      </c>
      <c r="G295" s="3">
        <f t="shared" si="12"/>
        <v>25241493.474119995</v>
      </c>
      <c r="H295" s="3">
        <f t="shared" si="13"/>
        <v>1.9999999552965164E-2</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1368692.5399999954</v>
      </c>
      <c r="D296" s="2">
        <f>'PR-RAS'!E300</f>
        <v>1169380.8600000031</v>
      </c>
      <c r="E296" s="2">
        <v>0</v>
      </c>
      <c r="F296" s="2">
        <v>0</v>
      </c>
      <c r="G296" s="3">
        <f t="shared" si="12"/>
        <v>1093699.0067000005</v>
      </c>
      <c r="H296" s="3">
        <f t="shared" si="13"/>
        <v>0.60000000149011612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1622604.1</v>
      </c>
      <c r="D299" s="2">
        <f>'PR-RAS'!E303</f>
        <v>1047544.29</v>
      </c>
      <c r="E299" s="2">
        <v>0</v>
      </c>
      <c r="F299" s="2">
        <v>0</v>
      </c>
      <c r="G299" s="3">
        <f t="shared" si="12"/>
        <v>1107872.41864</v>
      </c>
      <c r="H299" s="3">
        <f t="shared" si="13"/>
        <v>0.39000000013038516</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3798257.3499999996</v>
      </c>
      <c r="D300" s="2">
        <f>'PR-RAS'!E304</f>
        <v>3580164.15</v>
      </c>
      <c r="E300" s="2">
        <v>0</v>
      </c>
      <c r="F300" s="2">
        <v>0</v>
      </c>
      <c r="G300" s="3">
        <f t="shared" si="12"/>
        <v>3276617.1093499996</v>
      </c>
      <c r="H300" s="3">
        <f t="shared" si="13"/>
        <v>0.49999999953433871</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218195.77</v>
      </c>
      <c r="D301" s="2">
        <f>'PR-RAS'!E305</f>
        <v>220493.91</v>
      </c>
      <c r="E301" s="2">
        <v>0</v>
      </c>
      <c r="F301" s="2">
        <v>0</v>
      </c>
      <c r="G301" s="3">
        <f t="shared" si="12"/>
        <v>197755.07699999999</v>
      </c>
      <c r="H301" s="3">
        <f t="shared" si="13"/>
        <v>0.32000000000698492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2593028.11</v>
      </c>
      <c r="D302" s="2">
        <f>'PR-RAS'!E306</f>
        <v>2852708.61</v>
      </c>
      <c r="E302" s="2">
        <v>0</v>
      </c>
      <c r="F302" s="2">
        <v>0</v>
      </c>
      <c r="G302" s="3">
        <f t="shared" si="12"/>
        <v>2497832.0443299999</v>
      </c>
      <c r="H302" s="3">
        <f t="shared" si="13"/>
        <v>0.5</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169233.66</v>
      </c>
      <c r="D303" s="2">
        <f>'PR-RAS'!E308</f>
        <v>38451.82</v>
      </c>
      <c r="E303" s="2">
        <v>0</v>
      </c>
      <c r="F303" s="2">
        <v>0</v>
      </c>
      <c r="G303" s="3">
        <f t="shared" si="12"/>
        <v>74333.464599999992</v>
      </c>
      <c r="H303" s="3">
        <f t="shared" si="13"/>
        <v>0.51999999999679858</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330</v>
      </c>
      <c r="D304" s="2">
        <f>'PR-RAS'!E309</f>
        <v>0</v>
      </c>
      <c r="E304" s="2">
        <v>0</v>
      </c>
      <c r="F304" s="2">
        <v>0</v>
      </c>
      <c r="G304" s="3">
        <f t="shared" si="12"/>
        <v>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330</v>
      </c>
      <c r="D305" s="2">
        <f>'PR-RAS'!E310</f>
        <v>0</v>
      </c>
      <c r="E305" s="2">
        <v>0</v>
      </c>
      <c r="F305" s="2">
        <v>0</v>
      </c>
      <c r="G305" s="3">
        <f t="shared" si="12"/>
        <v>100.32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330</v>
      </c>
      <c r="D306" s="2">
        <f>'PR-RAS'!E311</f>
        <v>0</v>
      </c>
      <c r="E306" s="2">
        <v>0</v>
      </c>
      <c r="F306" s="2">
        <v>0</v>
      </c>
      <c r="G306" s="3">
        <f t="shared" si="12"/>
        <v>100.64999999999999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168903.66</v>
      </c>
      <c r="D316" s="2">
        <f>'PR-RAS'!E321</f>
        <v>38451.82</v>
      </c>
      <c r="E316" s="2">
        <v>0</v>
      </c>
      <c r="F316" s="2">
        <v>0</v>
      </c>
      <c r="G316" s="3">
        <f t="shared" si="12"/>
        <v>77429.299499999994</v>
      </c>
      <c r="H316" s="3">
        <f t="shared" si="13"/>
        <v>0.51999999999679858</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168414.06</v>
      </c>
      <c r="D317" s="2">
        <f>'PR-RAS'!E322</f>
        <v>37906.82</v>
      </c>
      <c r="E317" s="2">
        <v>0</v>
      </c>
      <c r="F317" s="2">
        <v>0</v>
      </c>
      <c r="G317" s="3">
        <f t="shared" si="12"/>
        <v>77175.953200000004</v>
      </c>
      <c r="H317" s="3">
        <f t="shared" si="13"/>
        <v>0.23999999999796273</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168414.06</v>
      </c>
      <c r="D318" s="2">
        <f>'PR-RAS'!E323</f>
        <v>37906.82</v>
      </c>
      <c r="E318" s="2">
        <v>0</v>
      </c>
      <c r="F318" s="2">
        <v>0</v>
      </c>
      <c r="G318" s="3">
        <f t="shared" si="12"/>
        <v>77420.180900000007</v>
      </c>
      <c r="H318" s="3">
        <f t="shared" si="13"/>
        <v>0.23999999999796273</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545</v>
      </c>
      <c r="E322" s="2">
        <v>0</v>
      </c>
      <c r="F322" s="2">
        <v>0</v>
      </c>
      <c r="G322" s="3">
        <f t="shared" si="12"/>
        <v>349.89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545</v>
      </c>
      <c r="E326" s="2">
        <v>0</v>
      </c>
      <c r="F326" s="2">
        <v>0</v>
      </c>
      <c r="G326" s="3">
        <f t="shared" si="12"/>
        <v>354.25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489.6</v>
      </c>
      <c r="D331" s="2">
        <f>'PR-RAS'!E336</f>
        <v>0</v>
      </c>
      <c r="E331" s="2">
        <v>0</v>
      </c>
      <c r="F331" s="2">
        <v>0</v>
      </c>
      <c r="G331" s="3">
        <f t="shared" si="12"/>
        <v>161.56800000000001</v>
      </c>
      <c r="H331" s="3">
        <f t="shared" si="13"/>
        <v>0.39999999999997726</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489.6</v>
      </c>
      <c r="D332" s="2">
        <f>'PR-RAS'!E337</f>
        <v>0</v>
      </c>
      <c r="E332" s="2">
        <v>0</v>
      </c>
      <c r="F332" s="2">
        <v>0</v>
      </c>
      <c r="G332" s="3">
        <f t="shared" si="12"/>
        <v>162.05760000000001</v>
      </c>
      <c r="H332" s="3">
        <f t="shared" si="13"/>
        <v>0.39999999999997726</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802936.24</v>
      </c>
      <c r="D355" s="2">
        <f>'PR-RAS'!E360</f>
        <v>1054298.72</v>
      </c>
      <c r="E355" s="2">
        <v>0</v>
      </c>
      <c r="F355" s="2">
        <v>0</v>
      </c>
      <c r="G355" s="3">
        <f t="shared" si="12"/>
        <v>1030682.9227199998</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59.99</v>
      </c>
      <c r="D356" s="2">
        <f>'PR-RAS'!E361</f>
        <v>26002.29</v>
      </c>
      <c r="E356" s="2">
        <v>0</v>
      </c>
      <c r="F356" s="2">
        <v>0</v>
      </c>
      <c r="G356" s="3">
        <f t="shared" si="12"/>
        <v>18482.922350000001</v>
      </c>
      <c r="H356" s="3">
        <f t="shared" si="13"/>
        <v>0.30000000000087113</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59.99</v>
      </c>
      <c r="D361" s="2">
        <f>'PR-RAS'!E366</f>
        <v>26002.29</v>
      </c>
      <c r="E361" s="2">
        <v>0</v>
      </c>
      <c r="F361" s="2">
        <v>0</v>
      </c>
      <c r="G361" s="3">
        <f t="shared" si="12"/>
        <v>18743.245199999998</v>
      </c>
      <c r="H361" s="3">
        <f t="shared" si="13"/>
        <v>0.30000000000087113</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59.99</v>
      </c>
      <c r="D364" s="2">
        <f>'PR-RAS'!E369</f>
        <v>26002.29</v>
      </c>
      <c r="E364" s="2">
        <v>0</v>
      </c>
      <c r="F364" s="2">
        <v>0</v>
      </c>
      <c r="G364" s="3">
        <f t="shared" si="12"/>
        <v>18899.438910000001</v>
      </c>
      <c r="H364" s="3">
        <f t="shared" si="13"/>
        <v>0.30000000000087113</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484053.17999999993</v>
      </c>
      <c r="D368" s="2">
        <f>'PR-RAS'!E373</f>
        <v>797233.10999999987</v>
      </c>
      <c r="E368" s="2">
        <v>0</v>
      </c>
      <c r="F368" s="2">
        <v>0</v>
      </c>
      <c r="G368" s="3">
        <f t="shared" si="12"/>
        <v>762816.61979999987</v>
      </c>
      <c r="H368" s="3">
        <f t="shared" si="13"/>
        <v>0.28999999980442226</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426978.62999999995</v>
      </c>
      <c r="D374" s="2">
        <f>'PR-RAS'!E379</f>
        <v>682646.29999999993</v>
      </c>
      <c r="E374" s="2">
        <v>0</v>
      </c>
      <c r="F374" s="2">
        <v>0</v>
      </c>
      <c r="G374" s="3">
        <f t="shared" si="12"/>
        <v>668517.16878999991</v>
      </c>
      <c r="H374" s="3">
        <f t="shared" si="13"/>
        <v>0.66999999998370185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76773.09</v>
      </c>
      <c r="D375" s="2">
        <f>'PR-RAS'!E380</f>
        <v>69733.429999999993</v>
      </c>
      <c r="E375" s="2">
        <v>0</v>
      </c>
      <c r="F375" s="2">
        <v>0</v>
      </c>
      <c r="G375" s="3">
        <f t="shared" si="12"/>
        <v>80873.741299999994</v>
      </c>
      <c r="H375" s="3">
        <f t="shared" si="13"/>
        <v>0.51999999998952262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1585.42</v>
      </c>
      <c r="D376" s="2">
        <f>'PR-RAS'!E381</f>
        <v>1245.98</v>
      </c>
      <c r="E376" s="2">
        <v>0</v>
      </c>
      <c r="F376" s="2">
        <v>0</v>
      </c>
      <c r="G376" s="3">
        <f t="shared" si="12"/>
        <v>1529.0174999999999</v>
      </c>
      <c r="H376" s="3">
        <f t="shared" si="13"/>
        <v>0.44000000000005457</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25000</v>
      </c>
      <c r="D377" s="2">
        <f>'PR-RAS'!E382</f>
        <v>22102.3</v>
      </c>
      <c r="E377" s="2">
        <v>0</v>
      </c>
      <c r="F377" s="2">
        <v>0</v>
      </c>
      <c r="G377" s="3">
        <f t="shared" si="12"/>
        <v>26020.929600000003</v>
      </c>
      <c r="H377" s="3">
        <f t="shared" si="13"/>
        <v>0.2999999999992724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286435.59999999998</v>
      </c>
      <c r="D378" s="2">
        <f>'PR-RAS'!E383</f>
        <v>576310.1</v>
      </c>
      <c r="E378" s="2">
        <v>0</v>
      </c>
      <c r="F378" s="2">
        <v>0</v>
      </c>
      <c r="G378" s="3">
        <f t="shared" si="12"/>
        <v>542524.03659999988</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12996.41</v>
      </c>
      <c r="D379" s="2">
        <f>'PR-RAS'!E384</f>
        <v>6551</v>
      </c>
      <c r="E379" s="2">
        <v>0</v>
      </c>
      <c r="F379" s="2">
        <v>0</v>
      </c>
      <c r="G379" s="3">
        <f t="shared" si="12"/>
        <v>9865.1989799999992</v>
      </c>
      <c r="H379" s="3">
        <f t="shared" si="13"/>
        <v>0.40999999999985448</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24188.11</v>
      </c>
      <c r="D381" s="2">
        <f>'PR-RAS'!E386</f>
        <v>6703.49</v>
      </c>
      <c r="E381" s="2">
        <v>0</v>
      </c>
      <c r="F381" s="2">
        <v>0</v>
      </c>
      <c r="G381" s="3">
        <f t="shared" si="12"/>
        <v>14286.134199999999</v>
      </c>
      <c r="H381" s="3">
        <f t="shared" si="13"/>
        <v>0.6000000000003638</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29785.08</v>
      </c>
      <c r="D383" s="2">
        <f>'PR-RAS'!E388</f>
        <v>67474.25</v>
      </c>
      <c r="E383" s="2">
        <v>0</v>
      </c>
      <c r="F383" s="2">
        <v>0</v>
      </c>
      <c r="G383" s="3">
        <f t="shared" si="12"/>
        <v>62928.227560000007</v>
      </c>
      <c r="H383" s="3">
        <f t="shared" si="13"/>
        <v>0.33000000000174623</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29785.08</v>
      </c>
      <c r="D384" s="2">
        <f>'PR-RAS'!E389</f>
        <v>67474.25</v>
      </c>
      <c r="E384" s="2">
        <v>0</v>
      </c>
      <c r="F384" s="2">
        <v>0</v>
      </c>
      <c r="G384" s="3">
        <f t="shared" si="12"/>
        <v>63092.961140000007</v>
      </c>
      <c r="H384" s="3">
        <f t="shared" si="13"/>
        <v>0.33000000000174623</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27289.47</v>
      </c>
      <c r="D396" s="2">
        <f>'PR-RAS'!E401</f>
        <v>47112.56</v>
      </c>
      <c r="E396" s="2">
        <v>0</v>
      </c>
      <c r="F396" s="2">
        <v>0</v>
      </c>
      <c r="G396" s="3">
        <f t="shared" si="12"/>
        <v>47998.263050000001</v>
      </c>
      <c r="H396" s="3">
        <f t="shared" si="13"/>
        <v>0.91000000000349246</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10239.469999999999</v>
      </c>
      <c r="D398" s="2">
        <f>'PR-RAS'!E403</f>
        <v>25362.560000000001</v>
      </c>
      <c r="E398" s="2">
        <v>0</v>
      </c>
      <c r="F398" s="2">
        <v>0</v>
      </c>
      <c r="G398" s="3">
        <f t="shared" si="12"/>
        <v>24202.942230000004</v>
      </c>
      <c r="H398" s="3">
        <f t="shared" si="13"/>
        <v>0.90999999999803549</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17050</v>
      </c>
      <c r="D400" s="2">
        <f>'PR-RAS'!E405</f>
        <v>21750</v>
      </c>
      <c r="E400" s="2">
        <v>0</v>
      </c>
      <c r="F400" s="2">
        <v>0</v>
      </c>
      <c r="G400" s="3">
        <f t="shared" si="12"/>
        <v>24159.45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318823.07</v>
      </c>
      <c r="D407" s="2">
        <f>'PR-RAS'!E412</f>
        <v>231063.32</v>
      </c>
      <c r="E407" s="2">
        <v>0</v>
      </c>
      <c r="F407" s="2">
        <v>0</v>
      </c>
      <c r="G407" s="3">
        <f t="shared" si="12"/>
        <v>317065.58226</v>
      </c>
      <c r="H407" s="3">
        <f t="shared" si="13"/>
        <v>0.39000000001396984</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318823.07</v>
      </c>
      <c r="D408" s="2">
        <f>'PR-RAS'!E413</f>
        <v>231063.32</v>
      </c>
      <c r="E408" s="2">
        <v>0</v>
      </c>
      <c r="F408" s="2">
        <v>0</v>
      </c>
      <c r="G408" s="3">
        <f t="shared" si="12"/>
        <v>317846.53196999995</v>
      </c>
      <c r="H408" s="3">
        <f t="shared" si="13"/>
        <v>0.39000000001396984</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633702.57999999996</v>
      </c>
      <c r="D413" s="2">
        <f>'PR-RAS'!E418</f>
        <v>1015846.9</v>
      </c>
      <c r="E413" s="2">
        <v>0</v>
      </c>
      <c r="F413" s="2">
        <v>0</v>
      </c>
      <c r="G413" s="3">
        <f t="shared" si="12"/>
        <v>1098143.3085599998</v>
      </c>
      <c r="H413" s="3">
        <f t="shared" si="13"/>
        <v>0.52000000001862645</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159930.15</v>
      </c>
      <c r="D415" s="2">
        <f>'PR-RAS'!E420</f>
        <v>0</v>
      </c>
      <c r="E415" s="2">
        <v>0</v>
      </c>
      <c r="F415" s="2">
        <v>0</v>
      </c>
      <c r="G415" s="3">
        <f t="shared" si="12"/>
        <v>66211.0821</v>
      </c>
      <c r="H415" s="3">
        <f t="shared" si="13"/>
        <v>0.14999999999417923</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2569.12</v>
      </c>
      <c r="D416" s="2">
        <f>'PR-RAS'!E421</f>
        <v>1692.49</v>
      </c>
      <c r="E416" s="2">
        <v>0</v>
      </c>
      <c r="F416" s="2">
        <v>0</v>
      </c>
      <c r="G416" s="3">
        <f t="shared" si="12"/>
        <v>2470.9515000000001</v>
      </c>
      <c r="H416" s="3">
        <f t="shared" si="13"/>
        <v>0.60999999999989996</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28757348.18</v>
      </c>
      <c r="D417" s="2">
        <f>'PR-RAS'!E422</f>
        <v>30525831.68</v>
      </c>
      <c r="E417" s="2">
        <v>0</v>
      </c>
      <c r="F417" s="2">
        <v>0</v>
      </c>
      <c r="G417" s="3">
        <f t="shared" si="12"/>
        <v>37360548.800639994</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28022358.220000003</v>
      </c>
      <c r="D418" s="2">
        <f>'PR-RAS'!E423</f>
        <v>30372297.719999995</v>
      </c>
      <c r="E418" s="2">
        <v>0</v>
      </c>
      <c r="F418" s="2">
        <v>0</v>
      </c>
      <c r="G418" s="3">
        <f t="shared" si="12"/>
        <v>37015819.67622</v>
      </c>
      <c r="H418" s="3">
        <f t="shared" si="13"/>
        <v>0.5000000074505806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734989.95999999717</v>
      </c>
      <c r="D419" s="2">
        <f>'PR-RAS'!E424</f>
        <v>153533.96000000462</v>
      </c>
      <c r="E419" s="2">
        <v>0</v>
      </c>
      <c r="F419" s="2">
        <v>0</v>
      </c>
      <c r="G419" s="3">
        <f t="shared" si="12"/>
        <v>435580.19384000264</v>
      </c>
      <c r="H419" s="3">
        <f t="shared" si="13"/>
        <v>7.9999998211860657E-2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1782534.25</v>
      </c>
      <c r="D422" s="2">
        <f>'PR-RAS'!E427</f>
        <v>1047544.29</v>
      </c>
      <c r="E422" s="2">
        <v>0</v>
      </c>
      <c r="F422" s="2">
        <v>0</v>
      </c>
      <c r="G422" s="3">
        <f t="shared" si="12"/>
        <v>1632479.2114299999</v>
      </c>
      <c r="H422" s="3">
        <f t="shared" si="13"/>
        <v>0.5400000000372529</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3800826.4699999997</v>
      </c>
      <c r="D423" s="2">
        <f>'PR-RAS'!E428</f>
        <v>3581856.64</v>
      </c>
      <c r="E423" s="2">
        <v>0</v>
      </c>
      <c r="F423" s="2">
        <v>0</v>
      </c>
      <c r="G423" s="3">
        <f t="shared" si="12"/>
        <v>4627035.7745000003</v>
      </c>
      <c r="H423" s="3">
        <f t="shared" si="13"/>
        <v>0.82999999960884452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4904.45</v>
      </c>
      <c r="E424" s="2">
        <v>0</v>
      </c>
      <c r="F424" s="2">
        <v>0</v>
      </c>
      <c r="G424" s="3">
        <f t="shared" si="12"/>
        <v>4149.1646999999994</v>
      </c>
      <c r="H424" s="3">
        <f t="shared" si="13"/>
        <v>0.4499999999998181</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4904.45</v>
      </c>
      <c r="E425" s="2">
        <v>0</v>
      </c>
      <c r="F425" s="2">
        <v>0</v>
      </c>
      <c r="G425" s="3">
        <f t="shared" si="12"/>
        <v>4158.9735999999994</v>
      </c>
      <c r="H425" s="3">
        <f t="shared" si="13"/>
        <v>0.4499999999998181</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4904.45</v>
      </c>
      <c r="E459" s="2">
        <v>0</v>
      </c>
      <c r="F459" s="2">
        <v>0</v>
      </c>
      <c r="G459" s="3">
        <f t="shared" si="12"/>
        <v>4492.4762000000001</v>
      </c>
      <c r="H459" s="3">
        <f t="shared" si="13"/>
        <v>0.4499999999998181</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3450</v>
      </c>
      <c r="E529" s="2">
        <v>0</v>
      </c>
      <c r="F529" s="2">
        <v>0</v>
      </c>
      <c r="G529" s="3">
        <f t="shared" ref="G529:G836" si="14">(B529/1000)*(C529*1+D529*2)</f>
        <v>3643.2000000000003</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3450</v>
      </c>
      <c r="E530" s="2">
        <v>0</v>
      </c>
      <c r="F530" s="2">
        <v>0</v>
      </c>
      <c r="G530" s="3">
        <f t="shared" si="14"/>
        <v>3650.1000000000004</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3450</v>
      </c>
      <c r="E564" s="2">
        <v>0</v>
      </c>
      <c r="F564" s="2">
        <v>0</v>
      </c>
      <c r="G564" s="3">
        <f t="shared" si="14"/>
        <v>3884.7</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1454.4499999999998</v>
      </c>
      <c r="E633" s="2">
        <v>0</v>
      </c>
      <c r="F633" s="2">
        <v>0</v>
      </c>
      <c r="G633" s="3">
        <f t="shared" si="14"/>
        <v>1838.4247999999998</v>
      </c>
      <c r="H633" s="3">
        <f t="shared" si="15"/>
        <v>0.4499999999998181</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2654.45</v>
      </c>
      <c r="E636" s="2">
        <v>0</v>
      </c>
      <c r="F636" s="2">
        <v>0</v>
      </c>
      <c r="G636" s="3">
        <f t="shared" si="14"/>
        <v>3371.1514999999999</v>
      </c>
      <c r="H636" s="3">
        <f t="shared" si="15"/>
        <v>0.4499999999998181</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28757348.18</v>
      </c>
      <c r="D637" s="2">
        <f>'PR-RAS'!E643</f>
        <v>30530736.129999999</v>
      </c>
      <c r="E637" s="2">
        <v>0</v>
      </c>
      <c r="F637" s="2">
        <v>0</v>
      </c>
      <c r="G637" s="3">
        <f t="shared" si="14"/>
        <v>57124769.799839996</v>
      </c>
      <c r="H637" s="3">
        <f t="shared" si="15"/>
        <v>0.30999999865889549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28022358.220000003</v>
      </c>
      <c r="D638" s="2">
        <f>'PR-RAS'!E644</f>
        <v>30375747.719999995</v>
      </c>
      <c r="E638" s="2">
        <v>0</v>
      </c>
      <c r="F638" s="2">
        <v>0</v>
      </c>
      <c r="G638" s="3">
        <f t="shared" si="14"/>
        <v>56548944.78142</v>
      </c>
      <c r="H638" s="3">
        <f t="shared" si="15"/>
        <v>0.5000000074505806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734989.95999999717</v>
      </c>
      <c r="D639" s="2">
        <f>'PR-RAS'!E645</f>
        <v>154988.41000000387</v>
      </c>
      <c r="E639" s="2">
        <v>0</v>
      </c>
      <c r="F639" s="2">
        <v>0</v>
      </c>
      <c r="G639" s="3">
        <f t="shared" si="14"/>
        <v>666688.80564000318</v>
      </c>
      <c r="H639" s="3">
        <f t="shared" si="15"/>
        <v>0.45000000670552254</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1782534.25</v>
      </c>
      <c r="D642" s="2">
        <f>'PR-RAS'!E648</f>
        <v>1050198.74</v>
      </c>
      <c r="E642" s="2">
        <v>0</v>
      </c>
      <c r="F642" s="2">
        <v>0</v>
      </c>
      <c r="G642" s="3">
        <f t="shared" si="14"/>
        <v>2488959.23893</v>
      </c>
      <c r="H642" s="3">
        <f t="shared" si="15"/>
        <v>0.51000000000931323</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1047544.2900000028</v>
      </c>
      <c r="D644" s="2">
        <f>'PR-RAS'!E650</f>
        <v>895210.32999999612</v>
      </c>
      <c r="E644" s="2">
        <v>0</v>
      </c>
      <c r="F644" s="2">
        <v>0</v>
      </c>
      <c r="G644" s="3">
        <f t="shared" si="14"/>
        <v>1824811.462849997</v>
      </c>
      <c r="H644" s="3">
        <f t="shared" si="15"/>
        <v>0.61999999894760549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1035308.96</v>
      </c>
      <c r="D646" s="2">
        <f>'PR-RAS'!E653</f>
        <v>1581478.9</v>
      </c>
      <c r="E646" s="2">
        <v>0</v>
      </c>
      <c r="F646" s="2">
        <v>0</v>
      </c>
      <c r="G646" s="3">
        <f t="shared" si="14"/>
        <v>2707882.0601999997</v>
      </c>
      <c r="H646" s="3">
        <f t="shared" si="15"/>
        <v>0.14000000013038516</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29131107.030000001</v>
      </c>
      <c r="D647" s="2">
        <f>'PR-RAS'!E654</f>
        <v>30934814.57</v>
      </c>
      <c r="E647" s="2">
        <v>0</v>
      </c>
      <c r="F647" s="2">
        <v>0</v>
      </c>
      <c r="G647" s="3">
        <f t="shared" si="14"/>
        <v>58786475.565820001</v>
      </c>
      <c r="H647" s="3">
        <f t="shared" si="15"/>
        <v>0.46000000089406967</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28584937.09</v>
      </c>
      <c r="D648" s="2">
        <f>'PR-RAS'!E655</f>
        <v>30510674.579999998</v>
      </c>
      <c r="E648" s="2">
        <v>0</v>
      </c>
      <c r="F648" s="2">
        <v>0</v>
      </c>
      <c r="G648" s="3">
        <f t="shared" si="14"/>
        <v>57975267.203749999</v>
      </c>
      <c r="H648" s="3">
        <f t="shared" si="15"/>
        <v>0.51000000163912773</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1581478.9000000022</v>
      </c>
      <c r="D649" s="2">
        <f>'PR-RAS'!E656</f>
        <v>2005618.8900000006</v>
      </c>
      <c r="E649" s="2">
        <v>0</v>
      </c>
      <c r="F649" s="2">
        <v>0</v>
      </c>
      <c r="G649" s="3">
        <f t="shared" si="14"/>
        <v>3624080.4086400024</v>
      </c>
      <c r="H649" s="3">
        <f t="shared" si="15"/>
        <v>0.20999999716877937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708</v>
      </c>
      <c r="D651" s="2">
        <f>'PR-RAS'!E658</f>
        <v>725</v>
      </c>
      <c r="E651" s="2">
        <v>0</v>
      </c>
      <c r="F651" s="2">
        <v>0</v>
      </c>
      <c r="G651" s="3">
        <f t="shared" si="14"/>
        <v>1402.7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657</v>
      </c>
      <c r="D653" s="2">
        <f>'PR-RAS'!E660</f>
        <v>671</v>
      </c>
      <c r="E653" s="2">
        <v>0</v>
      </c>
      <c r="F653" s="2">
        <v>0</v>
      </c>
      <c r="G653" s="3">
        <f t="shared" si="14"/>
        <v>1303.348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938.91</v>
      </c>
      <c r="D670" s="2">
        <f>'PR-RAS'!E677</f>
        <v>176908.68</v>
      </c>
      <c r="E670" s="2">
        <v>0</v>
      </c>
      <c r="F670" s="2">
        <v>0</v>
      </c>
      <c r="G670" s="3">
        <f t="shared" si="14"/>
        <v>237331.94462999998</v>
      </c>
      <c r="H670" s="3">
        <f t="shared" si="15"/>
        <v>0.41000000000701675</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182495.9</v>
      </c>
      <c r="D676" s="2">
        <f>'PR-RAS'!E683</f>
        <v>0</v>
      </c>
      <c r="E676" s="2">
        <v>0</v>
      </c>
      <c r="F676" s="2">
        <v>0</v>
      </c>
      <c r="G676" s="3">
        <f t="shared" si="14"/>
        <v>123184.7325</v>
      </c>
      <c r="H676" s="3">
        <f t="shared" si="15"/>
        <v>0.10000000000582077</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1372667.96</v>
      </c>
      <c r="D695" s="2">
        <f>'PR-RAS'!E702</f>
        <v>1840513.22</v>
      </c>
      <c r="E695" s="2">
        <v>0</v>
      </c>
      <c r="F695" s="2">
        <v>0</v>
      </c>
      <c r="G695" s="3">
        <f t="shared" si="14"/>
        <v>3507263.9136000001</v>
      </c>
      <c r="H695" s="3">
        <f t="shared" si="15"/>
        <v>0.26000000000931323</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17007.86</v>
      </c>
      <c r="D699" s="2">
        <f>'PR-RAS'!E706</f>
        <v>0</v>
      </c>
      <c r="E699" s="2">
        <v>0</v>
      </c>
      <c r="F699" s="2">
        <v>0</v>
      </c>
      <c r="G699" s="3">
        <f t="shared" si="14"/>
        <v>11871.486279999999</v>
      </c>
      <c r="H699" s="3">
        <f t="shared" si="15"/>
        <v>0.13999999999941792</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1545579.03</v>
      </c>
      <c r="D717" s="2">
        <f>'PR-RAS'!E724</f>
        <v>1682814.46</v>
      </c>
      <c r="E717" s="2">
        <v>0</v>
      </c>
      <c r="F717" s="2">
        <v>0</v>
      </c>
      <c r="G717" s="3">
        <f t="shared" si="14"/>
        <v>3516424.8922000001</v>
      </c>
      <c r="H717" s="3">
        <f t="shared" si="15"/>
        <v>0.48999999999068677</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2013</v>
      </c>
      <c r="D719" s="2">
        <f>'PR-RAS'!E726</f>
        <v>0</v>
      </c>
      <c r="E719" s="2">
        <v>0</v>
      </c>
      <c r="F719" s="2">
        <v>0</v>
      </c>
      <c r="G719" s="3">
        <f t="shared" si="14"/>
        <v>1445.3339999999998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36080.120000000003</v>
      </c>
      <c r="D725" s="2">
        <f>'PR-RAS'!E732</f>
        <v>62333.02</v>
      </c>
      <c r="E725" s="2">
        <v>0</v>
      </c>
      <c r="F725" s="2">
        <v>0</v>
      </c>
      <c r="G725" s="3">
        <f t="shared" si="14"/>
        <v>116380.21984000001</v>
      </c>
      <c r="H725" s="3">
        <f t="shared" si="15"/>
        <v>0.13999999999941792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26180.82</v>
      </c>
      <c r="D726" s="2">
        <f>'PR-RAS'!E733</f>
        <v>29135.040000000001</v>
      </c>
      <c r="E726" s="2">
        <v>0</v>
      </c>
      <c r="F726" s="2">
        <v>0</v>
      </c>
      <c r="G726" s="3">
        <f t="shared" si="14"/>
        <v>61226.902499999997</v>
      </c>
      <c r="H726" s="3">
        <f t="shared" si="15"/>
        <v>0.22000000000116415</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548735.18999999994</v>
      </c>
      <c r="D727" s="2">
        <f>'PR-RAS'!E734</f>
        <v>565142.28</v>
      </c>
      <c r="E727" s="2">
        <v>0</v>
      </c>
      <c r="F727" s="2">
        <v>0</v>
      </c>
      <c r="G727" s="3">
        <f t="shared" si="14"/>
        <v>1218968.3385000001</v>
      </c>
      <c r="H727" s="3">
        <f t="shared" si="15"/>
        <v>0.46999999997206032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96607.05</v>
      </c>
      <c r="D733" s="2">
        <f>'PR-RAS'!E740</f>
        <v>105702.59</v>
      </c>
      <c r="E733" s="2">
        <v>0</v>
      </c>
      <c r="F733" s="2">
        <v>0</v>
      </c>
      <c r="G733" s="3">
        <f t="shared" si="14"/>
        <v>225464.95236</v>
      </c>
      <c r="H733" s="3">
        <f t="shared" si="15"/>
        <v>0.46000000000640284</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8828.2800000000007</v>
      </c>
      <c r="D734" s="2">
        <f>'PR-RAS'!E741</f>
        <v>8801.11</v>
      </c>
      <c r="E734" s="2">
        <v>0</v>
      </c>
      <c r="F734" s="2">
        <v>0</v>
      </c>
      <c r="G734" s="3">
        <f t="shared" si="14"/>
        <v>19373.556499999999</v>
      </c>
      <c r="H734" s="3">
        <f t="shared" si="15"/>
        <v>0.39000000000123691</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18830.39</v>
      </c>
      <c r="D735" s="2">
        <f>'PR-RAS'!E742</f>
        <v>20402.64</v>
      </c>
      <c r="E735" s="2">
        <v>0</v>
      </c>
      <c r="F735" s="2">
        <v>0</v>
      </c>
      <c r="G735" s="3">
        <f t="shared" si="14"/>
        <v>43772.58178</v>
      </c>
      <c r="H735" s="3">
        <f t="shared" si="15"/>
        <v>0.75</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7964.01</v>
      </c>
      <c r="D839" s="2">
        <f>'PR-RAS'!E846</f>
        <v>34079.46</v>
      </c>
      <c r="E839" s="2">
        <v>0</v>
      </c>
      <c r="F839" s="2">
        <v>0</v>
      </c>
      <c r="G839" s="3">
        <f t="shared" si="34"/>
        <v>63791.015339999991</v>
      </c>
      <c r="H839" s="3">
        <f t="shared" si="35"/>
        <v>0.46999999999934516</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14201.11</v>
      </c>
      <c r="D843" s="2">
        <f>'PR-RAS'!E850</f>
        <v>0</v>
      </c>
      <c r="E843" s="2">
        <v>0</v>
      </c>
      <c r="F843" s="2">
        <v>0</v>
      </c>
      <c r="G843" s="3">
        <f t="shared" si="34"/>
        <v>11957.33462</v>
      </c>
      <c r="H843" s="3">
        <f t="shared" si="35"/>
        <v>0.11000000000058208</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21642991.870000001</v>
      </c>
      <c r="D1011" s="7">
        <f>BILANCA!E6</f>
        <v>21992393.910000004</v>
      </c>
      <c r="E1011" s="7">
        <v>0</v>
      </c>
      <c r="F1011" s="7">
        <v>0</v>
      </c>
      <c r="G1011" s="8">
        <f t="shared" ref="G1011:G1306" si="38">B1011/1000*C1011+B1011/500*D1011</f>
        <v>65627.77969000001</v>
      </c>
      <c r="H1011" s="8">
        <f t="shared" si="35"/>
        <v>0.21999999508261681</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16226890.620000001</v>
      </c>
      <c r="D1012" s="2">
        <f>BILANCA!E7</f>
        <v>16326035.350000005</v>
      </c>
      <c r="E1012" s="2">
        <v>0</v>
      </c>
      <c r="F1012" s="2">
        <v>0</v>
      </c>
      <c r="G1012" s="3">
        <f t="shared" si="38"/>
        <v>97757.922640000033</v>
      </c>
      <c r="H1012" s="3">
        <f t="shared" si="35"/>
        <v>0.73000000417232513</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229883.29</v>
      </c>
      <c r="D1013" s="2">
        <f>BILANCA!E8</f>
        <v>255885.58000000002</v>
      </c>
      <c r="E1013" s="2">
        <v>0</v>
      </c>
      <c r="F1013" s="2">
        <v>0</v>
      </c>
      <c r="G1013" s="3">
        <f t="shared" si="38"/>
        <v>2224.96335</v>
      </c>
      <c r="H1013" s="3">
        <f t="shared" si="35"/>
        <v>0.70999999999185093</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223569.38</v>
      </c>
      <c r="D1014" s="2">
        <f>BILANCA!E9</f>
        <v>223569.38</v>
      </c>
      <c r="E1014" s="2">
        <v>0</v>
      </c>
      <c r="F1014" s="2">
        <v>0</v>
      </c>
      <c r="G1014" s="3">
        <f t="shared" si="38"/>
        <v>2682.8325599999998</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6313.91</v>
      </c>
      <c r="D1015" s="2">
        <f>BILANCA!E10</f>
        <v>32316.2</v>
      </c>
      <c r="E1015" s="2">
        <v>0</v>
      </c>
      <c r="F1015" s="2">
        <v>0</v>
      </c>
      <c r="G1015" s="3">
        <f t="shared" si="38"/>
        <v>354.73155000000003</v>
      </c>
      <c r="H1015" s="3">
        <f t="shared" si="35"/>
        <v>0.29000000000087311</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15997007.330000002</v>
      </c>
      <c r="D1017" s="2">
        <f>BILANCA!E12</f>
        <v>16067910.940000005</v>
      </c>
      <c r="E1017" s="2">
        <v>0</v>
      </c>
      <c r="F1017" s="2">
        <v>0</v>
      </c>
      <c r="G1017" s="3">
        <f t="shared" si="38"/>
        <v>336929.80447000009</v>
      </c>
      <c r="H1017" s="3">
        <f t="shared" si="35"/>
        <v>0.38999999687075615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14584534.930000002</v>
      </c>
      <c r="D1018" s="2">
        <f>BILANCA!E13</f>
        <v>14457095.660000002</v>
      </c>
      <c r="E1018" s="2">
        <v>0</v>
      </c>
      <c r="F1018" s="2">
        <v>0</v>
      </c>
      <c r="G1018" s="3">
        <f t="shared" si="38"/>
        <v>347989.81000000006</v>
      </c>
      <c r="H1018" s="3">
        <f t="shared" si="35"/>
        <v>0.40999999642372131</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1425005.43</v>
      </c>
      <c r="D1019" s="2">
        <f>BILANCA!E14</f>
        <v>1406576</v>
      </c>
      <c r="E1019" s="2">
        <v>0</v>
      </c>
      <c r="F1019" s="2">
        <v>0</v>
      </c>
      <c r="G1019" s="3">
        <f t="shared" si="38"/>
        <v>38143.416870000001</v>
      </c>
      <c r="H1019" s="3">
        <f t="shared" si="35"/>
        <v>0.42999999993480742</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24174447.43</v>
      </c>
      <c r="D1020" s="2">
        <f>BILANCA!E15</f>
        <v>24405510.75</v>
      </c>
      <c r="E1020" s="2">
        <v>0</v>
      </c>
      <c r="F1020" s="2">
        <v>0</v>
      </c>
      <c r="G1020" s="3">
        <f t="shared" si="38"/>
        <v>729854.68929999997</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157383.48000000001</v>
      </c>
      <c r="D1021" s="2">
        <f>BILANCA!E16</f>
        <v>157383.48000000001</v>
      </c>
      <c r="E1021" s="2">
        <v>0</v>
      </c>
      <c r="F1021" s="2">
        <v>0</v>
      </c>
      <c r="G1021" s="3">
        <f t="shared" si="38"/>
        <v>5193.6548400000001</v>
      </c>
      <c r="H1021" s="3">
        <f t="shared" si="35"/>
        <v>0.96000000002095476</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349543.96</v>
      </c>
      <c r="D1022" s="2">
        <f>BILANCA!E17</f>
        <v>349543.96</v>
      </c>
      <c r="E1022" s="2">
        <v>0</v>
      </c>
      <c r="F1022" s="2">
        <v>0</v>
      </c>
      <c r="G1022" s="3">
        <f t="shared" si="38"/>
        <v>12583.582560000003</v>
      </c>
      <c r="H1022" s="3">
        <f t="shared" si="35"/>
        <v>7.9999999958090484E-2</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11521845.369999999</v>
      </c>
      <c r="D1023" s="2">
        <f>BILANCA!E18</f>
        <v>11861918.529999999</v>
      </c>
      <c r="E1023" s="2">
        <v>0</v>
      </c>
      <c r="F1023" s="2">
        <v>0</v>
      </c>
      <c r="G1023" s="3">
        <f t="shared" si="38"/>
        <v>458193.87159</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1218762.7999999989</v>
      </c>
      <c r="D1024" s="2">
        <f>BILANCA!E19</f>
        <v>1361929.5100000016</v>
      </c>
      <c r="E1024" s="2">
        <v>0</v>
      </c>
      <c r="F1024" s="2">
        <v>0</v>
      </c>
      <c r="G1024" s="3">
        <f t="shared" si="38"/>
        <v>55196.705480000033</v>
      </c>
      <c r="H1024" s="3">
        <f t="shared" si="35"/>
        <v>0.68999999947845936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2249304.96</v>
      </c>
      <c r="D1025" s="2">
        <f>BILANCA!E20</f>
        <v>2253486.64</v>
      </c>
      <c r="E1025" s="2">
        <v>0</v>
      </c>
      <c r="F1025" s="2">
        <v>0</v>
      </c>
      <c r="G1025" s="3">
        <f t="shared" si="38"/>
        <v>101344.17359999999</v>
      </c>
      <c r="H1025" s="3">
        <f t="shared" si="35"/>
        <v>0.39999999990686774</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185053.29</v>
      </c>
      <c r="D1026" s="2">
        <f>BILANCA!E21</f>
        <v>183642.34</v>
      </c>
      <c r="E1026" s="2">
        <v>0</v>
      </c>
      <c r="F1026" s="2">
        <v>0</v>
      </c>
      <c r="G1026" s="3">
        <f t="shared" si="38"/>
        <v>8837.4075200000007</v>
      </c>
      <c r="H1026" s="3">
        <f t="shared" si="35"/>
        <v>0.63000000000465661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853098.8</v>
      </c>
      <c r="D1027" s="2">
        <f>BILANCA!E22</f>
        <v>860504.72</v>
      </c>
      <c r="E1027" s="2">
        <v>0</v>
      </c>
      <c r="F1027" s="2">
        <v>0</v>
      </c>
      <c r="G1027" s="3">
        <f t="shared" si="38"/>
        <v>43759.840080000002</v>
      </c>
      <c r="H1027" s="3">
        <f t="shared" si="35"/>
        <v>0.47999999998137355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7545111.0099999998</v>
      </c>
      <c r="D1028" s="2">
        <f>BILANCA!E23</f>
        <v>7675143.7999999998</v>
      </c>
      <c r="E1028" s="2">
        <v>0</v>
      </c>
      <c r="F1028" s="2">
        <v>0</v>
      </c>
      <c r="G1028" s="3">
        <f t="shared" si="38"/>
        <v>412117.17497999995</v>
      </c>
      <c r="H1028" s="3">
        <f t="shared" si="35"/>
        <v>0.2099999999627471</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110473.65</v>
      </c>
      <c r="D1029" s="2">
        <f>BILANCA!E24</f>
        <v>116339.47</v>
      </c>
      <c r="E1029" s="2">
        <v>0</v>
      </c>
      <c r="F1029" s="2">
        <v>0</v>
      </c>
      <c r="G1029" s="3">
        <f t="shared" si="38"/>
        <v>6519.8992099999996</v>
      </c>
      <c r="H1029" s="3">
        <f t="shared" si="35"/>
        <v>0.82000000000698492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528.24</v>
      </c>
      <c r="D1030" s="2">
        <f>BILANCA!E25</f>
        <v>528.24</v>
      </c>
      <c r="E1030" s="2">
        <v>0</v>
      </c>
      <c r="F1030" s="2">
        <v>0</v>
      </c>
      <c r="G1030" s="3">
        <f t="shared" si="38"/>
        <v>31.694400000000002</v>
      </c>
      <c r="H1030" s="3">
        <f t="shared" si="35"/>
        <v>0.48000000000001819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799272.81</v>
      </c>
      <c r="D1031" s="2">
        <f>BILANCA!E26</f>
        <v>801604.96</v>
      </c>
      <c r="E1031" s="2">
        <v>0</v>
      </c>
      <c r="F1031" s="2">
        <v>0</v>
      </c>
      <c r="G1031" s="3">
        <f t="shared" si="38"/>
        <v>50452.137330000005</v>
      </c>
      <c r="H1031" s="3">
        <f t="shared" si="35"/>
        <v>0.22999999998137355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10524079.960000001</v>
      </c>
      <c r="D1033" s="2">
        <f>BILANCA!E28</f>
        <v>10529320.66</v>
      </c>
      <c r="E1033" s="2">
        <v>0</v>
      </c>
      <c r="F1033" s="2">
        <v>0</v>
      </c>
      <c r="G1033" s="3">
        <f t="shared" si="38"/>
        <v>726402.58944000001</v>
      </c>
      <c r="H1033" s="3">
        <f t="shared" si="35"/>
        <v>0.37999999895691872</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89151.890000000014</v>
      </c>
      <c r="D1034" s="2">
        <f>BILANCA!E29</f>
        <v>114152.80000000005</v>
      </c>
      <c r="E1034" s="2">
        <v>0</v>
      </c>
      <c r="F1034" s="2">
        <v>0</v>
      </c>
      <c r="G1034" s="3">
        <f t="shared" si="38"/>
        <v>7618.9797600000029</v>
      </c>
      <c r="H1034" s="3">
        <f t="shared" si="35"/>
        <v>0.30999999993946403</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747724.31</v>
      </c>
      <c r="D1035" s="2">
        <f>BILANCA!E30</f>
        <v>814198.56</v>
      </c>
      <c r="E1035" s="2">
        <v>0</v>
      </c>
      <c r="F1035" s="2">
        <v>0</v>
      </c>
      <c r="G1035" s="3">
        <f t="shared" si="38"/>
        <v>59403.03575000001</v>
      </c>
      <c r="H1035" s="3">
        <f t="shared" si="35"/>
        <v>0.75</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658572.42000000004</v>
      </c>
      <c r="D1039" s="2">
        <f>BILANCA!E34</f>
        <v>700045.76</v>
      </c>
      <c r="E1039" s="2">
        <v>0</v>
      </c>
      <c r="F1039" s="2">
        <v>0</v>
      </c>
      <c r="G1039" s="3">
        <f t="shared" si="38"/>
        <v>59701.254260000002</v>
      </c>
      <c r="H1039" s="3">
        <f t="shared" si="35"/>
        <v>0.66000000003259629</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104557.70999999998</v>
      </c>
      <c r="D1050" s="2">
        <f>BILANCA!E45</f>
        <v>134732.96999999997</v>
      </c>
      <c r="E1050" s="2">
        <v>0</v>
      </c>
      <c r="F1050" s="2">
        <v>0</v>
      </c>
      <c r="G1050" s="3">
        <f t="shared" si="38"/>
        <v>14960.945999999996</v>
      </c>
      <c r="H1050" s="3">
        <f t="shared" si="35"/>
        <v>0.32000000005064066</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64730.58</v>
      </c>
      <c r="D1052" s="2">
        <f>BILANCA!E47</f>
        <v>90093.14</v>
      </c>
      <c r="E1052" s="2">
        <v>0</v>
      </c>
      <c r="F1052" s="2">
        <v>0</v>
      </c>
      <c r="G1052" s="3">
        <f t="shared" si="38"/>
        <v>10286.50812</v>
      </c>
      <c r="H1052" s="3">
        <f t="shared" si="35"/>
        <v>0.55999999999767169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159839.76999999999</v>
      </c>
      <c r="D1054" s="2">
        <f>BILANCA!E49</f>
        <v>181589.77</v>
      </c>
      <c r="E1054" s="2">
        <v>0</v>
      </c>
      <c r="F1054" s="2">
        <v>0</v>
      </c>
      <c r="G1054" s="3">
        <f t="shared" si="38"/>
        <v>23012.849639999997</v>
      </c>
      <c r="H1054" s="3">
        <f t="shared" si="35"/>
        <v>0.46000000002095476</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120012.64</v>
      </c>
      <c r="D1055" s="2">
        <f>BILANCA!E50</f>
        <v>136949.94</v>
      </c>
      <c r="E1055" s="2">
        <v>0</v>
      </c>
      <c r="F1055" s="2">
        <v>0</v>
      </c>
      <c r="G1055" s="3">
        <f t="shared" si="38"/>
        <v>17726.063399999999</v>
      </c>
      <c r="H1055" s="3">
        <f t="shared" si="35"/>
        <v>0.41999999999825377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714104.9</v>
      </c>
      <c r="D1059" s="2">
        <f>BILANCA!E54</f>
        <v>720920.48</v>
      </c>
      <c r="E1059" s="2">
        <v>0</v>
      </c>
      <c r="F1059" s="2">
        <v>0</v>
      </c>
      <c r="G1059" s="3">
        <f t="shared" si="38"/>
        <v>105641.34714</v>
      </c>
      <c r="H1059" s="3">
        <f t="shared" si="35"/>
        <v>0.57999999995809048</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714104.9</v>
      </c>
      <c r="D1060" s="2">
        <f>BILANCA!E55</f>
        <v>720920.48</v>
      </c>
      <c r="E1060" s="2">
        <v>0</v>
      </c>
      <c r="F1060" s="2">
        <v>0</v>
      </c>
      <c r="G1060" s="3">
        <f t="shared" si="38"/>
        <v>107797.29300000001</v>
      </c>
      <c r="H1060" s="3">
        <f t="shared" si="35"/>
        <v>0.57999999995809048</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2238.83</v>
      </c>
      <c r="E1068" s="2">
        <v>0</v>
      </c>
      <c r="F1068" s="2">
        <v>0</v>
      </c>
      <c r="G1068" s="3">
        <f t="shared" si="38"/>
        <v>259.70427999999998</v>
      </c>
      <c r="H1068" s="3">
        <f t="shared" si="35"/>
        <v>0.17000000000007276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2238.83</v>
      </c>
      <c r="E1073" s="2">
        <v>0</v>
      </c>
      <c r="F1073" s="2">
        <v>0</v>
      </c>
      <c r="G1073" s="3">
        <f>B1073/1000*C1073+B1073/500*D1073</f>
        <v>282.09258</v>
      </c>
      <c r="H1073" s="3">
        <f>ABS(C1073-ROUND(C1073,0))+ABS(D1073-ROUND(D1073,0))</f>
        <v>0.17000000000007276</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5416101.2499999991</v>
      </c>
      <c r="D1074" s="2">
        <f>BILANCA!E69</f>
        <v>5666358.5600000005</v>
      </c>
      <c r="E1074" s="2">
        <v>0</v>
      </c>
      <c r="F1074" s="2">
        <v>0</v>
      </c>
      <c r="G1074" s="3">
        <f t="shared" si="38"/>
        <v>1071924.3756800001</v>
      </c>
      <c r="H1074" s="3">
        <f t="shared" si="35"/>
        <v>0.68999999854713678</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1581478.9</v>
      </c>
      <c r="D1075" s="2">
        <f>BILANCA!E70</f>
        <v>2005618.89</v>
      </c>
      <c r="E1075" s="2">
        <v>0</v>
      </c>
      <c r="F1075" s="2">
        <v>0</v>
      </c>
      <c r="G1075" s="3">
        <f t="shared" si="38"/>
        <v>363526.58419999998</v>
      </c>
      <c r="H1075" s="3">
        <f t="shared" si="35"/>
        <v>0.21000000019557774</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1581478.9</v>
      </c>
      <c r="D1076" s="2">
        <f>BILANCA!E71</f>
        <v>2005450.73</v>
      </c>
      <c r="E1076" s="2">
        <v>0</v>
      </c>
      <c r="F1076" s="2">
        <v>0</v>
      </c>
      <c r="G1076" s="3">
        <f t="shared" si="38"/>
        <v>369097.10375999997</v>
      </c>
      <c r="H1076" s="3">
        <f t="shared" si="35"/>
        <v>0.37000000011175871</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1581478.9</v>
      </c>
      <c r="D1078" s="2">
        <f>BILANCA!E73</f>
        <v>2005450.73</v>
      </c>
      <c r="E1078" s="2">
        <v>0</v>
      </c>
      <c r="F1078" s="2">
        <v>0</v>
      </c>
      <c r="G1078" s="3">
        <f t="shared" si="38"/>
        <v>380281.86448000005</v>
      </c>
      <c r="H1078" s="3">
        <f t="shared" si="35"/>
        <v>0.37000000011175871</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168.16</v>
      </c>
      <c r="E1085" s="2">
        <v>0</v>
      </c>
      <c r="F1085" s="2">
        <v>0</v>
      </c>
      <c r="G1085" s="3">
        <f t="shared" si="38"/>
        <v>25.224</v>
      </c>
      <c r="H1085" s="3">
        <f t="shared" si="35"/>
        <v>0.15999999999999659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45956.04</v>
      </c>
      <c r="D1087" s="2">
        <f>BILANCA!E82</f>
        <v>91812.55</v>
      </c>
      <c r="E1087" s="2">
        <v>0</v>
      </c>
      <c r="F1087" s="2">
        <v>0</v>
      </c>
      <c r="G1087" s="3">
        <f t="shared" si="38"/>
        <v>17677.747780000002</v>
      </c>
      <c r="H1087" s="3">
        <f t="shared" si="35"/>
        <v>0.48999999999796273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2654.45</v>
      </c>
      <c r="D1088" s="2">
        <f>BILANCA!E83</f>
        <v>1200</v>
      </c>
      <c r="E1088" s="2">
        <v>0</v>
      </c>
      <c r="F1088" s="2">
        <v>0</v>
      </c>
      <c r="G1088" s="3">
        <f t="shared" si="38"/>
        <v>394.24709999999993</v>
      </c>
      <c r="H1088" s="3">
        <f t="shared" si="35"/>
        <v>0.4499999999998181</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23688.49</v>
      </c>
      <c r="D1090" s="2">
        <f>BILANCA!E85</f>
        <v>25269.38</v>
      </c>
      <c r="E1090" s="2">
        <v>0</v>
      </c>
      <c r="F1090" s="2">
        <v>0</v>
      </c>
      <c r="G1090" s="3">
        <f t="shared" si="38"/>
        <v>5938.18</v>
      </c>
      <c r="H1090" s="3">
        <f t="shared" si="35"/>
        <v>0.87000000000261934</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19613.099999999999</v>
      </c>
      <c r="D1092" s="2">
        <f>BILANCA!E87</f>
        <v>65343.17</v>
      </c>
      <c r="E1092" s="2">
        <v>0</v>
      </c>
      <c r="F1092" s="2">
        <v>0</v>
      </c>
      <c r="G1092" s="3">
        <f t="shared" si="38"/>
        <v>12324.55408</v>
      </c>
      <c r="H1092" s="3">
        <f t="shared" si="35"/>
        <v>0.26999999999679858</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3786097.1899999995</v>
      </c>
      <c r="D1152" s="2">
        <f>BILANCA!E147</f>
        <v>3567234.63</v>
      </c>
      <c r="E1152" s="2">
        <v>0</v>
      </c>
      <c r="F1152" s="2">
        <v>0</v>
      </c>
      <c r="G1152" s="3">
        <f t="shared" si="38"/>
        <v>1550720.4358999997</v>
      </c>
      <c r="H1152" s="3">
        <f t="shared" si="41"/>
        <v>0.55999999959021807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797651.99</v>
      </c>
      <c r="D1155" s="2">
        <f>BILANCA!E150</f>
        <v>205848.71</v>
      </c>
      <c r="E1155" s="2">
        <v>0</v>
      </c>
      <c r="F1155" s="2">
        <v>0</v>
      </c>
      <c r="G1155" s="3">
        <f t="shared" si="38"/>
        <v>175355.66444999998</v>
      </c>
      <c r="H1155" s="3">
        <f t="shared" si="41"/>
        <v>0.3000000000174623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797651.99</v>
      </c>
      <c r="D1163" s="2">
        <f>BILANCA!E158</f>
        <v>205848.71</v>
      </c>
      <c r="E1163" s="2">
        <v>0</v>
      </c>
      <c r="F1163" s="2">
        <v>0</v>
      </c>
      <c r="G1163" s="3">
        <f t="shared" si="38"/>
        <v>185030.45973</v>
      </c>
      <c r="H1163" s="3">
        <f t="shared" si="41"/>
        <v>0.3000000000174623</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171419.29</v>
      </c>
      <c r="D1165" s="2">
        <f>BILANCA!E160</f>
        <v>278348.17</v>
      </c>
      <c r="E1165" s="2">
        <v>0</v>
      </c>
      <c r="F1165" s="2">
        <v>0</v>
      </c>
      <c r="G1165" s="3">
        <f t="shared" si="38"/>
        <v>112857.92264999999</v>
      </c>
      <c r="H1165" s="3">
        <f t="shared" si="41"/>
        <v>0.45999999999185093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223219.92</v>
      </c>
      <c r="D1166" s="2">
        <f>BILANCA!E161</f>
        <v>215575.66</v>
      </c>
      <c r="E1166" s="2">
        <v>0</v>
      </c>
      <c r="F1166" s="2">
        <v>0</v>
      </c>
      <c r="G1166" s="3">
        <f t="shared" si="38"/>
        <v>102081.91344</v>
      </c>
      <c r="H1166" s="3">
        <f t="shared" si="41"/>
        <v>0.41999999998370185</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2593028.11</v>
      </c>
      <c r="D1167" s="2">
        <f>BILANCA!E162</f>
        <v>2852708.61</v>
      </c>
      <c r="E1167" s="2">
        <v>0</v>
      </c>
      <c r="F1167" s="2">
        <v>0</v>
      </c>
      <c r="G1167" s="3">
        <f t="shared" si="38"/>
        <v>1302855.9168099998</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17922.37</v>
      </c>
      <c r="D1168" s="2">
        <f>BILANCA!E163</f>
        <v>22764.75</v>
      </c>
      <c r="E1168" s="2">
        <v>0</v>
      </c>
      <c r="F1168" s="2">
        <v>0</v>
      </c>
      <c r="G1168" s="3">
        <f t="shared" si="38"/>
        <v>10025.39546</v>
      </c>
      <c r="H1168" s="3">
        <f t="shared" si="41"/>
        <v>0.61999999999898137</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17144.490000000002</v>
      </c>
      <c r="D1169" s="2">
        <f>BILANCA!E164</f>
        <v>8011.27</v>
      </c>
      <c r="E1169" s="2">
        <v>0</v>
      </c>
      <c r="F1169" s="2">
        <v>0</v>
      </c>
      <c r="G1169" s="3">
        <f t="shared" si="38"/>
        <v>5273.5577700000003</v>
      </c>
      <c r="H1169" s="3">
        <f t="shared" si="41"/>
        <v>0.76000000000203727</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2569.12</v>
      </c>
      <c r="D1170" s="2">
        <f>BILANCA!E165</f>
        <v>1692.49</v>
      </c>
      <c r="E1170" s="2">
        <v>0</v>
      </c>
      <c r="F1170" s="2">
        <v>0</v>
      </c>
      <c r="G1170" s="3">
        <f t="shared" si="38"/>
        <v>952.65599999999995</v>
      </c>
      <c r="H1170" s="3">
        <f t="shared" si="41"/>
        <v>0.60999999999989996</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2569.12</v>
      </c>
      <c r="D1172" s="2">
        <f>BILANCA!E167</f>
        <v>1692.49</v>
      </c>
      <c r="E1172" s="2">
        <v>0</v>
      </c>
      <c r="F1172" s="2">
        <v>0</v>
      </c>
      <c r="G1172" s="3">
        <f t="shared" si="38"/>
        <v>964.56420000000003</v>
      </c>
      <c r="H1172" s="3">
        <f t="shared" si="41"/>
        <v>0.60999999999989996</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21642991.870000001</v>
      </c>
      <c r="D1180" s="2">
        <f>BILANCA!E176</f>
        <v>21992393.909999996</v>
      </c>
      <c r="E1180" s="2">
        <v>0</v>
      </c>
      <c r="F1180" s="2">
        <v>0</v>
      </c>
      <c r="G1180" s="3">
        <f t="shared" si="38"/>
        <v>11156722.5473</v>
      </c>
      <c r="H1180" s="3">
        <f t="shared" si="41"/>
        <v>0.2200000025331974</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2425074.0299999998</v>
      </c>
      <c r="D1181" s="2">
        <f>BILANCA!E177</f>
        <v>2743006.04</v>
      </c>
      <c r="E1181" s="2">
        <v>0</v>
      </c>
      <c r="F1181" s="2">
        <v>0</v>
      </c>
      <c r="G1181" s="3">
        <f t="shared" si="38"/>
        <v>1352795.72481</v>
      </c>
      <c r="H1181" s="3">
        <f t="shared" si="41"/>
        <v>6.9999999832361937E-2</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2410672.3299999996</v>
      </c>
      <c r="D1182" s="2">
        <f>BILANCA!E178</f>
        <v>2735616.9000000004</v>
      </c>
      <c r="E1182" s="2">
        <v>0</v>
      </c>
      <c r="F1182" s="2">
        <v>0</v>
      </c>
      <c r="G1182" s="3">
        <f t="shared" si="38"/>
        <v>1355687.85436</v>
      </c>
      <c r="H1182" s="3">
        <f t="shared" si="41"/>
        <v>0.42999999923631549</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1810665.24</v>
      </c>
      <c r="D1183" s="2">
        <f>BILANCA!E179</f>
        <v>2009737.55</v>
      </c>
      <c r="E1183" s="2">
        <v>0</v>
      </c>
      <c r="F1183" s="2">
        <v>0</v>
      </c>
      <c r="G1183" s="3">
        <f t="shared" si="38"/>
        <v>1008614.2788199999</v>
      </c>
      <c r="H1183" s="3">
        <f t="shared" si="41"/>
        <v>0.68999999994412065</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547513.82999999996</v>
      </c>
      <c r="D1184" s="2">
        <f>BILANCA!E180</f>
        <v>673888.56</v>
      </c>
      <c r="E1184" s="2">
        <v>0</v>
      </c>
      <c r="F1184" s="2">
        <v>0</v>
      </c>
      <c r="G1184" s="3">
        <f t="shared" si="38"/>
        <v>329780.62529999996</v>
      </c>
      <c r="H1184" s="3">
        <f t="shared" si="41"/>
        <v>0.60999999998603016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1656.73</v>
      </c>
      <c r="D1185" s="2">
        <f>BILANCA!E181</f>
        <v>1695.74</v>
      </c>
      <c r="E1185" s="2">
        <v>0</v>
      </c>
      <c r="F1185" s="2">
        <v>0</v>
      </c>
      <c r="G1185" s="3">
        <f t="shared" si="38"/>
        <v>883.43675000000007</v>
      </c>
      <c r="H1185" s="3">
        <f t="shared" si="41"/>
        <v>0.52999999999997272</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1656.73</v>
      </c>
      <c r="D1188" s="2">
        <f>BILANCA!E184</f>
        <v>1695.74</v>
      </c>
      <c r="E1188" s="2">
        <v>0</v>
      </c>
      <c r="F1188" s="2">
        <v>0</v>
      </c>
      <c r="G1188" s="3">
        <f t="shared" si="38"/>
        <v>898.58138000000008</v>
      </c>
      <c r="H1188" s="3">
        <f t="shared" si="41"/>
        <v>0.52999999999997272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4844.29</v>
      </c>
      <c r="D1198" s="2">
        <f>BILANCA!E194</f>
        <v>105.68</v>
      </c>
      <c r="E1198" s="2">
        <v>0</v>
      </c>
      <c r="F1198" s="2">
        <v>0</v>
      </c>
      <c r="G1198" s="3">
        <f t="shared" si="38"/>
        <v>950.46220000000005</v>
      </c>
      <c r="H1198" s="3">
        <f t="shared" si="41"/>
        <v>0.6099999999999568</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546.22</v>
      </c>
      <c r="D1199" s="2">
        <f>BILANCA!E195</f>
        <v>0</v>
      </c>
      <c r="E1199" s="2">
        <v>0</v>
      </c>
      <c r="F1199" s="2">
        <v>0</v>
      </c>
      <c r="G1199" s="3">
        <f t="shared" si="38"/>
        <v>103.23558</v>
      </c>
      <c r="H1199" s="3">
        <f t="shared" si="41"/>
        <v>0.22000000000002728</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45446.02</v>
      </c>
      <c r="D1200" s="2">
        <f>BILANCA!E196</f>
        <v>50189.37</v>
      </c>
      <c r="E1200" s="2">
        <v>0</v>
      </c>
      <c r="F1200" s="2">
        <v>0</v>
      </c>
      <c r="G1200" s="3">
        <f t="shared" si="38"/>
        <v>27706.704400000002</v>
      </c>
      <c r="H1200" s="3">
        <f t="shared" si="41"/>
        <v>0.38999999999941792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1500</v>
      </c>
      <c r="D1201" s="2">
        <f>BILANCA!E197</f>
        <v>1458.33</v>
      </c>
      <c r="E1201" s="2">
        <v>0</v>
      </c>
      <c r="F1201" s="2">
        <v>0</v>
      </c>
      <c r="G1201" s="3">
        <f t="shared" si="38"/>
        <v>843.58205999999996</v>
      </c>
      <c r="H1201" s="3">
        <f t="shared" si="41"/>
        <v>0.32999999999992724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1500</v>
      </c>
      <c r="D1203" s="2">
        <f>BILANCA!E199</f>
        <v>1458.33</v>
      </c>
      <c r="E1203" s="2">
        <v>0</v>
      </c>
      <c r="F1203" s="2">
        <v>0</v>
      </c>
      <c r="G1203" s="3">
        <f t="shared" si="44"/>
        <v>852.41538000000003</v>
      </c>
      <c r="H1203" s="3">
        <f t="shared" si="45"/>
        <v>0.32999999999992724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9204</v>
      </c>
      <c r="D1251" s="2">
        <f>BILANCA!E247</f>
        <v>4943.03</v>
      </c>
      <c r="E1251" s="2">
        <v>0</v>
      </c>
      <c r="F1251" s="2">
        <v>0</v>
      </c>
      <c r="G1251" s="3">
        <f>B1251/1000*C1251+B1251/500*D1251</f>
        <v>4600.704459999999</v>
      </c>
      <c r="H1251" s="3">
        <f>ABS(C1251-ROUND(C1251,0))+ABS(D1251-ROUND(D1251,0))</f>
        <v>2.9999999999745341E-2</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3697.7</v>
      </c>
      <c r="D1252" s="2">
        <f>BILANCA!E248</f>
        <v>987.78</v>
      </c>
      <c r="E1252" s="2">
        <v>0</v>
      </c>
      <c r="F1252" s="2">
        <v>0</v>
      </c>
      <c r="G1252" s="3">
        <f t="shared" si="38"/>
        <v>1372.9289199999998</v>
      </c>
      <c r="H1252" s="3">
        <f t="shared" si="41"/>
        <v>0.52000000000020918</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3697.7</v>
      </c>
      <c r="D1254" s="2">
        <f>BILANCA!E250</f>
        <v>987.78</v>
      </c>
      <c r="E1254" s="2">
        <v>0</v>
      </c>
      <c r="F1254" s="2">
        <v>0</v>
      </c>
      <c r="G1254" s="3">
        <f t="shared" si="38"/>
        <v>1384.2754399999999</v>
      </c>
      <c r="H1254" s="3">
        <f t="shared" si="41"/>
        <v>0.52000000000020918</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19217917.84</v>
      </c>
      <c r="D1255" s="2">
        <f>BILANCA!E251</f>
        <v>19249387.869999997</v>
      </c>
      <c r="E1255" s="2">
        <v>0</v>
      </c>
      <c r="F1255" s="2">
        <v>0</v>
      </c>
      <c r="G1255" s="3">
        <f t="shared" si="38"/>
        <v>14140589.927099999</v>
      </c>
      <c r="H1255" s="3">
        <f t="shared" si="41"/>
        <v>0.29000000283122063</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16464635.66</v>
      </c>
      <c r="D1256" s="2">
        <f>BILANCA!E252</f>
        <v>16562741.560000001</v>
      </c>
      <c r="E1256" s="2">
        <v>0</v>
      </c>
      <c r="F1256" s="2">
        <v>0</v>
      </c>
      <c r="G1256" s="3">
        <f t="shared" si="38"/>
        <v>12199169.21988</v>
      </c>
      <c r="H1256" s="3">
        <f t="shared" si="41"/>
        <v>0.77999999932944775</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16464635.66</v>
      </c>
      <c r="D1257" s="2">
        <f>BILANCA!E253</f>
        <v>16562741.560000001</v>
      </c>
      <c r="E1257" s="2">
        <v>0</v>
      </c>
      <c r="F1257" s="2">
        <v>0</v>
      </c>
      <c r="G1257" s="3">
        <f t="shared" si="38"/>
        <v>12248759.33866</v>
      </c>
      <c r="H1257" s="3">
        <f t="shared" si="41"/>
        <v>0.77999999932944775</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-1047544.29</v>
      </c>
      <c r="D1259" s="2">
        <f>BILANCA!E255</f>
        <v>-895210.33</v>
      </c>
      <c r="E1259" s="2">
        <v>0</v>
      </c>
      <c r="F1259" s="2">
        <v>0</v>
      </c>
      <c r="G1259" s="3">
        <f t="shared" si="38"/>
        <v>-706653.27254999999</v>
      </c>
      <c r="H1259" s="3">
        <f t="shared" si="41"/>
        <v>0.61999999999534339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929.2</v>
      </c>
      <c r="D1260" s="2">
        <f>BILANCA!E256</f>
        <v>0</v>
      </c>
      <c r="E1260" s="2">
        <v>0</v>
      </c>
      <c r="F1260" s="2">
        <v>0</v>
      </c>
      <c r="G1260" s="3">
        <f t="shared" si="38"/>
        <v>232.3</v>
      </c>
      <c r="H1260" s="3">
        <f t="shared" si="41"/>
        <v>0.20000000000004547</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929.2</v>
      </c>
      <c r="D1262" s="2">
        <f>BILANCA!E258</f>
        <v>0</v>
      </c>
      <c r="E1262" s="2">
        <v>0</v>
      </c>
      <c r="F1262" s="2">
        <v>0</v>
      </c>
      <c r="G1262" s="3">
        <f t="shared" si="38"/>
        <v>234.1584</v>
      </c>
      <c r="H1262" s="3">
        <f t="shared" si="41"/>
        <v>0.20000000000004547</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1048473.49</v>
      </c>
      <c r="D1264" s="2">
        <f>BILANCA!E260</f>
        <v>895210.33</v>
      </c>
      <c r="E1264" s="2">
        <v>0</v>
      </c>
      <c r="F1264" s="2">
        <v>0</v>
      </c>
      <c r="G1264" s="3">
        <f t="shared" si="38"/>
        <v>721079.11410000001</v>
      </c>
      <c r="H1264" s="3">
        <f t="shared" si="41"/>
        <v>0.81999999994877726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1048473.49</v>
      </c>
      <c r="D1265" s="2">
        <f>BILANCA!E261</f>
        <v>889355.21</v>
      </c>
      <c r="E1265" s="2">
        <v>0</v>
      </c>
      <c r="F1265" s="2">
        <v>0</v>
      </c>
      <c r="G1265" s="3">
        <f t="shared" si="38"/>
        <v>720931.89705000003</v>
      </c>
      <c r="H1265" s="3">
        <f t="shared" si="41"/>
        <v>0.69999999995343387</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4655.12</v>
      </c>
      <c r="E1266" s="2">
        <v>0</v>
      </c>
      <c r="F1266" s="2">
        <v>0</v>
      </c>
      <c r="G1266" s="3">
        <f t="shared" si="38"/>
        <v>2383.4214400000001</v>
      </c>
      <c r="H1266" s="3">
        <f t="shared" si="41"/>
        <v>0.11999999999989086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1200</v>
      </c>
      <c r="E1267" s="2">
        <v>0</v>
      </c>
      <c r="F1267" s="2">
        <v>0</v>
      </c>
      <c r="G1267" s="3">
        <f t="shared" si="38"/>
        <v>616.80000000000007</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3798257.3499999996</v>
      </c>
      <c r="D1278" s="2">
        <f>BILANCA!E274</f>
        <v>3580164.15</v>
      </c>
      <c r="E1278" s="2">
        <v>0</v>
      </c>
      <c r="F1278" s="2">
        <v>0</v>
      </c>
      <c r="G1278" s="3">
        <f t="shared" si="38"/>
        <v>2936900.9542</v>
      </c>
      <c r="H1278" s="3">
        <f t="shared" si="41"/>
        <v>0.49999999953433871</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797651.99</v>
      </c>
      <c r="D1281" s="2">
        <f>BILANCA!E277</f>
        <v>205848.71</v>
      </c>
      <c r="E1281" s="2">
        <v>0</v>
      </c>
      <c r="F1281" s="2">
        <v>0</v>
      </c>
      <c r="G1281" s="3">
        <f t="shared" si="48"/>
        <v>327733.69011000003</v>
      </c>
      <c r="H1281" s="3">
        <f t="shared" si="49"/>
        <v>0.3000000000174623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797651.99</v>
      </c>
      <c r="D1289" s="2">
        <f>BILANCA!E285</f>
        <v>205848.71</v>
      </c>
      <c r="E1289" s="2">
        <v>0</v>
      </c>
      <c r="F1289" s="2">
        <v>0</v>
      </c>
      <c r="G1289" s="3">
        <f t="shared" si="48"/>
        <v>337408.48539000005</v>
      </c>
      <c r="H1289" s="3">
        <f t="shared" si="49"/>
        <v>0.3000000000174623</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171419.29</v>
      </c>
      <c r="D1291" s="2">
        <f>BILANCA!E287</f>
        <v>278348.17</v>
      </c>
      <c r="E1291" s="2">
        <v>0</v>
      </c>
      <c r="F1291" s="2">
        <v>0</v>
      </c>
      <c r="G1291" s="3">
        <f t="shared" si="48"/>
        <v>204600.49203000002</v>
      </c>
      <c r="H1291" s="3">
        <f t="shared" si="49"/>
        <v>0.45999999999185093</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218235.59</v>
      </c>
      <c r="D1292" s="2">
        <f>BILANCA!E288</f>
        <v>220493.91</v>
      </c>
      <c r="E1292" s="2">
        <v>0</v>
      </c>
      <c r="F1292" s="2">
        <v>0</v>
      </c>
      <c r="G1292" s="3">
        <f t="shared" si="48"/>
        <v>185901.00162</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2593028.11</v>
      </c>
      <c r="D1293" s="2">
        <f>BILANCA!E289</f>
        <v>2852708.61</v>
      </c>
      <c r="E1293" s="2">
        <v>0</v>
      </c>
      <c r="F1293" s="2">
        <v>0</v>
      </c>
      <c r="G1293" s="3">
        <f t="shared" si="48"/>
        <v>2348460.0283899996</v>
      </c>
      <c r="H1293" s="3">
        <f t="shared" si="49"/>
        <v>0.5</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17922.37</v>
      </c>
      <c r="D1294" s="2">
        <f>BILANCA!E290</f>
        <v>22764.75</v>
      </c>
      <c r="E1294" s="2">
        <v>0</v>
      </c>
      <c r="F1294" s="2">
        <v>0</v>
      </c>
      <c r="G1294" s="3">
        <f t="shared" si="48"/>
        <v>18020.331079999996</v>
      </c>
      <c r="H1294" s="3">
        <f t="shared" si="49"/>
        <v>0.61999999999898137</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2569.12</v>
      </c>
      <c r="D1295" s="2">
        <f>BILANCA!E291</f>
        <v>1692.49</v>
      </c>
      <c r="E1295" s="2">
        <v>0</v>
      </c>
      <c r="F1295" s="2">
        <v>0</v>
      </c>
      <c r="G1295" s="3">
        <f t="shared" si="38"/>
        <v>1696.9184999999998</v>
      </c>
      <c r="H1295" s="3">
        <f t="shared" si="41"/>
        <v>0.60999999999989996</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2569.12</v>
      </c>
      <c r="D1297" s="2">
        <f>BILANCA!E293</f>
        <v>1692.49</v>
      </c>
      <c r="E1297" s="2">
        <v>0</v>
      </c>
      <c r="F1297" s="2">
        <v>0</v>
      </c>
      <c r="G1297" s="3">
        <f t="shared" si="50"/>
        <v>1708.8266999999998</v>
      </c>
      <c r="H1297" s="3">
        <f t="shared" si="51"/>
        <v>0.60999999999989996</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2778305.12</v>
      </c>
      <c r="D1301" s="2">
        <f>BILANCA!E297</f>
        <v>4981255.49</v>
      </c>
      <c r="E1301" s="2">
        <v>0</v>
      </c>
      <c r="F1301" s="2">
        <v>0</v>
      </c>
      <c r="G1301" s="3">
        <f t="shared" si="38"/>
        <v>3707577.4850999997</v>
      </c>
      <c r="H1301" s="3">
        <f t="shared" si="41"/>
        <v>0.61000000033527613</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2778305.12</v>
      </c>
      <c r="D1302" s="2">
        <f>BILANCA!E298</f>
        <v>4981255.49</v>
      </c>
      <c r="E1302" s="2">
        <v>0</v>
      </c>
      <c r="F1302" s="2">
        <v>0</v>
      </c>
      <c r="G1302" s="3">
        <f t="shared" si="38"/>
        <v>3720318.3012000001</v>
      </c>
      <c r="H1302" s="3">
        <f t="shared" si="41"/>
        <v>0.61000000033527613</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109991.06</v>
      </c>
      <c r="D1305" s="2">
        <f>BILANCA!E302</f>
        <v>167904.17</v>
      </c>
      <c r="E1305" s="2">
        <v>0</v>
      </c>
      <c r="F1305" s="2">
        <v>0</v>
      </c>
      <c r="G1305" s="3">
        <f t="shared" si="38"/>
        <v>131510.823</v>
      </c>
      <c r="H1305" s="3">
        <f t="shared" si="41"/>
        <v>0.23000000001047738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3693250.62</v>
      </c>
      <c r="D1306" s="2">
        <f>BILANCA!E303</f>
        <v>3407341.73</v>
      </c>
      <c r="E1306" s="2">
        <v>0</v>
      </c>
      <c r="F1306" s="2">
        <v>0</v>
      </c>
      <c r="G1306" s="3">
        <f t="shared" si="38"/>
        <v>3110348.4876799998</v>
      </c>
      <c r="H1306" s="3">
        <f t="shared" si="41"/>
        <v>0.64999999990686774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68.67</v>
      </c>
      <c r="E1308" s="2">
        <v>0</v>
      </c>
      <c r="F1308" s="2">
        <v>0</v>
      </c>
      <c r="G1308" s="3">
        <f t="shared" ref="G1308:G1581" si="52">B1308/1000*C1308+B1308/500*D1308</f>
        <v>40.927320000000002</v>
      </c>
      <c r="H1308" s="3">
        <f t="shared" si="41"/>
        <v>0.32999999999999829</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2569.12</v>
      </c>
      <c r="D1309" s="2">
        <f>BILANCA!E306</f>
        <v>1623.82</v>
      </c>
      <c r="E1309" s="2">
        <v>0</v>
      </c>
      <c r="F1309" s="2">
        <v>0</v>
      </c>
      <c r="G1309" s="3">
        <f t="shared" si="52"/>
        <v>1739.2112399999999</v>
      </c>
      <c r="H1309" s="3">
        <f t="shared" si="41"/>
        <v>0.29999999999995453</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19613.099999999999</v>
      </c>
      <c r="D1311" s="2">
        <f>BILANCA!E308</f>
        <v>65341.17</v>
      </c>
      <c r="E1311" s="2">
        <v>0</v>
      </c>
      <c r="F1311" s="2">
        <v>0</v>
      </c>
      <c r="G1311" s="3">
        <f t="shared" si="52"/>
        <v>45238.927439999999</v>
      </c>
      <c r="H1311" s="3">
        <f t="shared" si="41"/>
        <v>0.26999999999679858</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2</v>
      </c>
      <c r="E1312" s="2">
        <v>0</v>
      </c>
      <c r="F1312" s="2">
        <v>0</v>
      </c>
      <c r="G1312" s="3">
        <f t="shared" si="52"/>
        <v>1.208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12605.78</v>
      </c>
      <c r="D1339" s="2">
        <f>BILANCA!E336</f>
        <v>4692.93</v>
      </c>
      <c r="E1339" s="2">
        <v>0</v>
      </c>
      <c r="F1339" s="2">
        <v>0</v>
      </c>
      <c r="G1339" s="3">
        <f t="shared" si="52"/>
        <v>7235.2495600000002</v>
      </c>
      <c r="H1339" s="3">
        <f t="shared" si="41"/>
        <v>0.28999999999905413</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2398066.5499999998</v>
      </c>
      <c r="D1340" s="2">
        <f>BILANCA!E337</f>
        <v>2730923.97</v>
      </c>
      <c r="E1340" s="2">
        <v>0</v>
      </c>
      <c r="F1340" s="2">
        <v>0</v>
      </c>
      <c r="G1340" s="3">
        <f t="shared" si="52"/>
        <v>2593771.7817000002</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1500</v>
      </c>
      <c r="D1342" s="2">
        <f>BILANCA!E339</f>
        <v>1458.33</v>
      </c>
      <c r="E1342" s="2">
        <v>0</v>
      </c>
      <c r="F1342" s="2">
        <v>0</v>
      </c>
      <c r="G1342" s="3">
        <f t="shared" si="52"/>
        <v>1466.3311200000001</v>
      </c>
      <c r="H1342" s="3">
        <f t="shared" si="41"/>
        <v>0.32999999999992724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8877.6</v>
      </c>
      <c r="D1370" s="2">
        <f>BILANCA!E367</f>
        <v>4943.03</v>
      </c>
      <c r="E1370" s="2">
        <v>0</v>
      </c>
      <c r="F1370" s="2">
        <v>0</v>
      </c>
      <c r="G1370" s="3">
        <f t="shared" si="57"/>
        <v>6754.9175999999998</v>
      </c>
      <c r="H1370" s="3">
        <f t="shared" si="58"/>
        <v>0.42999999999938154</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326.39999999999998</v>
      </c>
      <c r="D1382" s="2">
        <f>BILANCA!E379</f>
        <v>0</v>
      </c>
      <c r="E1382" s="2">
        <v>0</v>
      </c>
      <c r="F1382" s="2">
        <v>0</v>
      </c>
      <c r="G1382" s="3">
        <f t="shared" si="59"/>
        <v>121.42079999999999</v>
      </c>
      <c r="H1382" s="3">
        <f t="shared" si="60"/>
        <v>0.39999999999997726</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2341685.1</v>
      </c>
      <c r="D1390" s="2">
        <f>BILANCA!E387</f>
        <v>2341685.1</v>
      </c>
      <c r="E1390" s="2">
        <v>0</v>
      </c>
      <c r="F1390" s="2">
        <v>0</v>
      </c>
      <c r="G1390" s="3">
        <f t="shared" ref="G1390:G1399" si="61">B1390/1000*C1390+B1390/500*D1390</f>
        <v>2669521.014</v>
      </c>
      <c r="H1390" s="3">
        <f t="shared" ref="H1390:H1399" si="62">ABS(C1390-ROUND(C1390,0))+ABS(D1390-ROUND(D1390,0))</f>
        <v>0.20000000018626451</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145275.10999999999</v>
      </c>
      <c r="D1394" s="2">
        <f>BILANCA!E391</f>
        <v>0</v>
      </c>
      <c r="E1394" s="2">
        <v>0</v>
      </c>
      <c r="F1394" s="2">
        <v>0</v>
      </c>
      <c r="G1394" s="3">
        <f t="shared" si="61"/>
        <v>55785.642239999994</v>
      </c>
      <c r="H1394" s="3">
        <f t="shared" si="62"/>
        <v>0.10999999998603016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317281.25</v>
      </c>
      <c r="E1395" s="2">
        <v>0</v>
      </c>
      <c r="F1395" s="2">
        <v>0</v>
      </c>
      <c r="G1395" s="3">
        <f t="shared" si="61"/>
        <v>244306.5625</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291344.90999999997</v>
      </c>
      <c r="D1398" s="2">
        <f>BILANCA!E395</f>
        <v>0</v>
      </c>
      <c r="E1398" s="2">
        <v>0</v>
      </c>
      <c r="F1398" s="2">
        <v>0</v>
      </c>
      <c r="G1398" s="3">
        <f t="shared" si="61"/>
        <v>113041.82508</v>
      </c>
      <c r="H1398" s="3">
        <f t="shared" si="62"/>
        <v>9.0000000025611371E-2</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1903768.96</v>
      </c>
      <c r="E1399" s="2">
        <v>0</v>
      </c>
      <c r="F1399" s="2">
        <v>0</v>
      </c>
      <c r="G1399" s="3">
        <f t="shared" si="61"/>
        <v>1481132.2508799999</v>
      </c>
      <c r="H1399" s="3">
        <f t="shared" si="62"/>
        <v>4.0000000037252903E-2</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418520.18</v>
      </c>
      <c r="E1400" s="14">
        <v>0</v>
      </c>
      <c r="F1400" s="14">
        <v>0</v>
      </c>
      <c r="G1400" s="15">
        <f t="shared" si="52"/>
        <v>326445.74040000001</v>
      </c>
      <c r="H1400" s="15">
        <f t="shared" si="41"/>
        <v>0.17999999999301508</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28022358.219999999</v>
      </c>
      <c r="D1485" s="2">
        <f>'RAS-funkcijski'!E89</f>
        <v>30372297.719999995</v>
      </c>
      <c r="E1485" s="2">
        <v>0</v>
      </c>
      <c r="F1485" s="2">
        <v>0</v>
      </c>
      <c r="G1485" s="3">
        <f t="shared" si="52"/>
        <v>7545191.0611000005</v>
      </c>
      <c r="H1485" s="3">
        <f t="shared" si="63"/>
        <v>0.5000000037252903</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28022358.219999999</v>
      </c>
      <c r="D1490" s="2">
        <f>'RAS-funkcijski'!E94</f>
        <v>0</v>
      </c>
      <c r="E1490" s="2">
        <v>0</v>
      </c>
      <c r="F1490" s="2">
        <v>0</v>
      </c>
      <c r="G1490" s="3">
        <f t="shared" si="52"/>
        <v>2522012.2397999996</v>
      </c>
      <c r="H1490" s="3">
        <f t="shared" si="63"/>
        <v>0.2199999988079071</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16813414.93</v>
      </c>
      <c r="D1491" s="2">
        <f>'RAS-funkcijski'!E95</f>
        <v>0</v>
      </c>
      <c r="E1491" s="2">
        <v>0</v>
      </c>
      <c r="F1491" s="2">
        <v>0</v>
      </c>
      <c r="G1491" s="3">
        <f t="shared" si="52"/>
        <v>1530020.7586299998</v>
      </c>
      <c r="H1491" s="3">
        <f t="shared" si="63"/>
        <v>7.0000000298023224E-2</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11208943.289999999</v>
      </c>
      <c r="D1492" s="2">
        <f>'RAS-funkcijski'!E96</f>
        <v>0</v>
      </c>
      <c r="E1492" s="2">
        <v>0</v>
      </c>
      <c r="F1492" s="2">
        <v>0</v>
      </c>
      <c r="G1492" s="3">
        <f t="shared" si="52"/>
        <v>1031222.7826799999</v>
      </c>
      <c r="H1492" s="3">
        <f t="shared" si="63"/>
        <v>0.28999999910593033</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30372297.719999995</v>
      </c>
      <c r="E1500" s="2">
        <v>0</v>
      </c>
      <c r="F1500" s="2">
        <v>0</v>
      </c>
      <c r="G1500" s="3">
        <f t="shared" si="52"/>
        <v>6074459.5439999998</v>
      </c>
      <c r="H1500" s="3">
        <f t="shared" si="63"/>
        <v>0.28000000491738319</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28022358.219999999</v>
      </c>
      <c r="D1537" s="14">
        <f>'RAS-funkcijski'!E141</f>
        <v>30372297.719999995</v>
      </c>
      <c r="E1537" s="14">
        <v>0</v>
      </c>
      <c r="F1537" s="14">
        <v>0</v>
      </c>
      <c r="G1537" s="15">
        <f t="shared" si="52"/>
        <v>12161072.651419999</v>
      </c>
      <c r="H1537" s="15">
        <f t="shared" si="63"/>
        <v>0.5000000037252903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962058.39999999991</v>
      </c>
      <c r="E1538" s="7">
        <v>0</v>
      </c>
      <c r="F1538" s="7">
        <v>0</v>
      </c>
      <c r="G1538" s="8">
        <f t="shared" si="52"/>
        <v>1924.1167999999998</v>
      </c>
      <c r="H1538" s="8">
        <f t="shared" si="63"/>
        <v>0.39999999990686774</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957392.82</v>
      </c>
      <c r="E1539" s="2">
        <v>0</v>
      </c>
      <c r="F1539" s="2">
        <v>0</v>
      </c>
      <c r="G1539" s="3">
        <f t="shared" si="52"/>
        <v>3829.5712799999997</v>
      </c>
      <c r="H1539" s="3">
        <f t="shared" si="63"/>
        <v>0.18000000005122274</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957392.82</v>
      </c>
      <c r="E1540" s="2">
        <v>0</v>
      </c>
      <c r="F1540" s="2">
        <v>0</v>
      </c>
      <c r="G1540" s="3">
        <f t="shared" si="52"/>
        <v>5744.3569200000002</v>
      </c>
      <c r="H1540" s="3">
        <f t="shared" si="63"/>
        <v>0.18000000005122274</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957392.82</v>
      </c>
      <c r="E1542" s="2">
        <v>0</v>
      </c>
      <c r="F1542" s="2">
        <v>0</v>
      </c>
      <c r="G1542" s="3">
        <f t="shared" si="52"/>
        <v>9573.9282000000003</v>
      </c>
      <c r="H1542" s="3">
        <f t="shared" si="63"/>
        <v>0.18000000005122274</v>
      </c>
      <c r="I1542" s="11">
        <f t="shared" si="64"/>
        <v>1723.307076490403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4665.58</v>
      </c>
      <c r="E1555" s="2">
        <v>0</v>
      </c>
      <c r="F1555" s="2">
        <v>0</v>
      </c>
      <c r="G1555" s="3">
        <f t="shared" si="52"/>
        <v>167.96087999999997</v>
      </c>
      <c r="H1555" s="3">
        <f t="shared" si="63"/>
        <v>0.42000000000007276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4665.58</v>
      </c>
      <c r="E1563" s="2">
        <v>0</v>
      </c>
      <c r="F1563" s="2">
        <v>0</v>
      </c>
      <c r="G1563" s="3">
        <f t="shared" si="52"/>
        <v>242.61015999999998</v>
      </c>
      <c r="H1563" s="3">
        <f t="shared" si="63"/>
        <v>0.42000000000007276</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4665.58</v>
      </c>
      <c r="E1569" s="2">
        <v>0</v>
      </c>
      <c r="F1569" s="2">
        <v>0</v>
      </c>
      <c r="G1569" s="3">
        <f t="shared" si="52"/>
        <v>298.59712000000002</v>
      </c>
      <c r="H1569" s="3">
        <f t="shared" si="63"/>
        <v>0.42000000000007276</v>
      </c>
      <c r="I1569" s="11">
        <f t="shared" si="67"/>
        <v>125.41079040002174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2421376.33</v>
      </c>
      <c r="D1582" s="7"/>
      <c r="E1582" s="7">
        <v>0</v>
      </c>
      <c r="F1582" s="7">
        <v>0</v>
      </c>
      <c r="G1582" s="8">
        <f t="shared" ref="G1582:G1686" si="70">B1582/1000*C1582</f>
        <v>2421.3763300000001</v>
      </c>
      <c r="H1582" s="8">
        <f t="shared" ref="H1582:H1686" si="71">ABS(C1582-ROUND(C1582,0))</f>
        <v>0.33000000007450581</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31129634.43</v>
      </c>
      <c r="D1583" s="2">
        <v>0</v>
      </c>
      <c r="E1583" s="2">
        <v>0</v>
      </c>
      <c r="F1583" s="2">
        <v>0</v>
      </c>
      <c r="G1583" s="3">
        <f t="shared" si="70"/>
        <v>62259.268860000004</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117120.5</v>
      </c>
      <c r="D1584" s="2">
        <v>0</v>
      </c>
      <c r="E1584" s="2">
        <v>0</v>
      </c>
      <c r="F1584" s="2">
        <v>0</v>
      </c>
      <c r="G1584" s="3">
        <f t="shared" si="70"/>
        <v>351.36150000000004</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29987827.68</v>
      </c>
      <c r="D1585" s="2">
        <v>0</v>
      </c>
      <c r="E1585" s="2">
        <v>0</v>
      </c>
      <c r="F1585" s="2">
        <v>0</v>
      </c>
      <c r="G1585" s="3">
        <f t="shared" si="70"/>
        <v>119951.31071999999</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23615291.850000001</v>
      </c>
      <c r="D1586" s="2">
        <v>0</v>
      </c>
      <c r="E1586" s="2">
        <v>0</v>
      </c>
      <c r="F1586" s="2">
        <v>0</v>
      </c>
      <c r="G1586" s="3">
        <f t="shared" si="70"/>
        <v>118076.45925000001</v>
      </c>
      <c r="H1586" s="3">
        <f t="shared" si="71"/>
        <v>0.14999999850988388</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5686283.79</v>
      </c>
      <c r="D1587" s="2">
        <v>0</v>
      </c>
      <c r="E1587" s="2">
        <v>0</v>
      </c>
      <c r="F1587" s="2">
        <v>0</v>
      </c>
      <c r="G1587" s="3">
        <f t="shared" si="70"/>
        <v>34117.702740000001</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14492.16</v>
      </c>
      <c r="D1588" s="2">
        <v>0</v>
      </c>
      <c r="E1588" s="2">
        <v>0</v>
      </c>
      <c r="F1588" s="2">
        <v>0</v>
      </c>
      <c r="G1588" s="3">
        <f t="shared" si="70"/>
        <v>101.44512</v>
      </c>
      <c r="H1588" s="3">
        <f t="shared" si="71"/>
        <v>0.15999999999985448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6980.11</v>
      </c>
      <c r="D1591" s="2">
        <v>0</v>
      </c>
      <c r="E1591" s="2">
        <v>0</v>
      </c>
      <c r="F1591" s="2">
        <v>0</v>
      </c>
      <c r="G1591" s="3">
        <f t="shared" si="70"/>
        <v>69.801100000000005</v>
      </c>
      <c r="H1591" s="3">
        <f t="shared" si="71"/>
        <v>0.10999999999967258</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2992.05</v>
      </c>
      <c r="D1592" s="2">
        <v>0</v>
      </c>
      <c r="E1592" s="2">
        <v>0</v>
      </c>
      <c r="F1592" s="2">
        <v>0</v>
      </c>
      <c r="G1592" s="3">
        <f t="shared" si="70"/>
        <v>32.912550000000003</v>
      </c>
      <c r="H1592" s="3">
        <f t="shared" si="71"/>
        <v>5.0000000000181899E-2</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661787.72</v>
      </c>
      <c r="D1593" s="2">
        <v>0</v>
      </c>
      <c r="E1593" s="2">
        <v>0</v>
      </c>
      <c r="F1593" s="2">
        <v>0</v>
      </c>
      <c r="G1593" s="3">
        <f t="shared" si="70"/>
        <v>7941.4526399999995</v>
      </c>
      <c r="H1593" s="3">
        <f t="shared" si="71"/>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1012844.31</v>
      </c>
      <c r="D1594" s="2">
        <v>0</v>
      </c>
      <c r="E1594" s="2">
        <v>0</v>
      </c>
      <c r="F1594" s="2">
        <v>0</v>
      </c>
      <c r="G1594" s="3">
        <f t="shared" si="70"/>
        <v>13166.97603</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11841.94</v>
      </c>
      <c r="D1601" s="2">
        <v>0</v>
      </c>
      <c r="E1601" s="2">
        <v>0</v>
      </c>
      <c r="F1601" s="2">
        <v>0</v>
      </c>
      <c r="G1601" s="3">
        <f>B1601/1000*C1601</f>
        <v>236.83880000000002</v>
      </c>
      <c r="H1601" s="3">
        <f>ABS(C1601-ROUND(C1601,0))</f>
        <v>5.9999999999490683E-2</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30808992.499999996</v>
      </c>
      <c r="D1602" s="2">
        <v>0</v>
      </c>
      <c r="E1602" s="2">
        <v>0</v>
      </c>
      <c r="F1602" s="2">
        <v>0</v>
      </c>
      <c r="G1602" s="3">
        <f t="shared" si="70"/>
        <v>646988.84249999991</v>
      </c>
      <c r="H1602" s="3">
        <f t="shared" si="71"/>
        <v>0.5000000037252903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82725.02</v>
      </c>
      <c r="D1603" s="2">
        <v>0</v>
      </c>
      <c r="E1603" s="2">
        <v>0</v>
      </c>
      <c r="F1603" s="2">
        <v>0</v>
      </c>
      <c r="G1603" s="3">
        <f t="shared" si="70"/>
        <v>1819.9504400000001</v>
      </c>
      <c r="H1603" s="3">
        <f t="shared" si="71"/>
        <v>2.0000000004074536E-2</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29697278.589999996</v>
      </c>
      <c r="D1604" s="2">
        <v>0</v>
      </c>
      <c r="E1604" s="2">
        <v>0</v>
      </c>
      <c r="F1604" s="2">
        <v>0</v>
      </c>
      <c r="G1604" s="3">
        <f t="shared" si="70"/>
        <v>683037.40756999992</v>
      </c>
      <c r="H1604" s="3">
        <f t="shared" si="71"/>
        <v>0.41000000387430191</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23416219.539999999</v>
      </c>
      <c r="D1605" s="2">
        <v>0</v>
      </c>
      <c r="E1605" s="2">
        <v>0</v>
      </c>
      <c r="F1605" s="2">
        <v>0</v>
      </c>
      <c r="G1605" s="3">
        <f t="shared" si="70"/>
        <v>561989.26896000002</v>
      </c>
      <c r="H1605" s="3">
        <f t="shared" si="71"/>
        <v>0.46000000089406967</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5568583.75</v>
      </c>
      <c r="D1606" s="2">
        <v>0</v>
      </c>
      <c r="E1606" s="2">
        <v>0</v>
      </c>
      <c r="F1606" s="2">
        <v>0</v>
      </c>
      <c r="G1606" s="3">
        <f t="shared" si="70"/>
        <v>139214.59375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14453.15</v>
      </c>
      <c r="D1607" s="2">
        <v>0</v>
      </c>
      <c r="E1607" s="2">
        <v>0</v>
      </c>
      <c r="F1607" s="2">
        <v>0</v>
      </c>
      <c r="G1607" s="3">
        <f t="shared" si="70"/>
        <v>375.78189999999995</v>
      </c>
      <c r="H1607" s="3">
        <f t="shared" si="71"/>
        <v>0.1499999999996362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11824.4</v>
      </c>
      <c r="D1610" s="2">
        <v>0</v>
      </c>
      <c r="E1610" s="2">
        <v>0</v>
      </c>
      <c r="F1610" s="2">
        <v>0</v>
      </c>
      <c r="G1610" s="3">
        <f t="shared" si="70"/>
        <v>342.9076</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3538.27</v>
      </c>
      <c r="D1611" s="2">
        <v>0</v>
      </c>
      <c r="E1611" s="2">
        <v>0</v>
      </c>
      <c r="F1611" s="2">
        <v>0</v>
      </c>
      <c r="G1611" s="3">
        <f t="shared" si="70"/>
        <v>106.1481</v>
      </c>
      <c r="H1611" s="3">
        <f t="shared" si="71"/>
        <v>0.26999999999998181</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682659.48</v>
      </c>
      <c r="D1612" s="2">
        <v>0</v>
      </c>
      <c r="E1612" s="2">
        <v>0</v>
      </c>
      <c r="F1612" s="2">
        <v>0</v>
      </c>
      <c r="G1612" s="3">
        <f t="shared" si="70"/>
        <v>21162.443879999999</v>
      </c>
      <c r="H1612" s="3">
        <f t="shared" si="71"/>
        <v>0.47999999998137355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1012885.98</v>
      </c>
      <c r="D1613" s="2">
        <v>0</v>
      </c>
      <c r="E1613" s="2">
        <v>0</v>
      </c>
      <c r="F1613" s="2">
        <v>0</v>
      </c>
      <c r="G1613" s="3">
        <f t="shared" si="70"/>
        <v>32412.351360000001</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16102.91</v>
      </c>
      <c r="D1620" s="2">
        <v>0</v>
      </c>
      <c r="E1620" s="2">
        <v>0</v>
      </c>
      <c r="F1620" s="2">
        <v>0</v>
      </c>
      <c r="G1620" s="3">
        <f>B1620/1000*C1620</f>
        <v>628.01349000000005</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2742018.2600000016</v>
      </c>
      <c r="D1621" s="2">
        <v>0</v>
      </c>
      <c r="E1621" s="2">
        <v>0</v>
      </c>
      <c r="F1621" s="2">
        <v>0</v>
      </c>
      <c r="G1621" s="3">
        <f t="shared" si="70"/>
        <v>109680.73040000007</v>
      </c>
      <c r="H1621" s="3">
        <f t="shared" si="71"/>
        <v>0.26000000163912773</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4692.93</v>
      </c>
      <c r="D1622" s="2">
        <v>0</v>
      </c>
      <c r="E1622" s="2">
        <v>0</v>
      </c>
      <c r="F1622" s="2">
        <v>0</v>
      </c>
      <c r="G1622" s="3">
        <f t="shared" si="70"/>
        <v>192.41013000000001</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4692.93</v>
      </c>
      <c r="D1628" s="2">
        <v>0</v>
      </c>
      <c r="E1628" s="2">
        <v>0</v>
      </c>
      <c r="F1628" s="2">
        <v>0</v>
      </c>
      <c r="G1628" s="3">
        <f t="shared" si="70"/>
        <v>220.56771000000001</v>
      </c>
      <c r="H1628" s="3">
        <f t="shared" si="71"/>
        <v>6.9999999999708962E-2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4692.93</v>
      </c>
      <c r="D1629" s="2">
        <v>0</v>
      </c>
      <c r="E1629" s="2">
        <v>0</v>
      </c>
      <c r="F1629" s="2">
        <v>0</v>
      </c>
      <c r="G1629" s="3">
        <f t="shared" si="70"/>
        <v>225.26064000000002</v>
      </c>
      <c r="H1629" s="3">
        <f t="shared" si="71"/>
        <v>6.9999999999708962E-2</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4692.93</v>
      </c>
      <c r="D1630" s="2">
        <v>0</v>
      </c>
      <c r="E1630" s="2">
        <v>0</v>
      </c>
      <c r="F1630" s="2">
        <v>0</v>
      </c>
      <c r="G1630" s="3">
        <f t="shared" si="70"/>
        <v>229.95357000000001</v>
      </c>
      <c r="H1630" s="3">
        <f t="shared" si="71"/>
        <v>6.9999999999708962E-2</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2737325.33</v>
      </c>
      <c r="D1681" s="2">
        <v>0</v>
      </c>
      <c r="E1681" s="2">
        <v>0</v>
      </c>
      <c r="F1681" s="2">
        <v>0</v>
      </c>
      <c r="G1681" s="3">
        <f t="shared" si="70"/>
        <v>273732.533</v>
      </c>
      <c r="H1681" s="3">
        <f t="shared" si="71"/>
        <v>0.33000000007450581</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34395.480000000003</v>
      </c>
      <c r="D1682" s="2">
        <v>0</v>
      </c>
      <c r="E1682" s="2">
        <v>0</v>
      </c>
      <c r="F1682" s="2">
        <v>0</v>
      </c>
      <c r="G1682" s="3">
        <f t="shared" si="70"/>
        <v>3473.9434800000004</v>
      </c>
      <c r="H1682" s="3">
        <f t="shared" si="71"/>
        <v>0.48000000000320142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2696528.49</v>
      </c>
      <c r="D1683" s="2">
        <v>0</v>
      </c>
      <c r="E1683" s="2">
        <v>0</v>
      </c>
      <c r="F1683" s="2">
        <v>0</v>
      </c>
      <c r="G1683" s="3">
        <f t="shared" si="70"/>
        <v>275045.90597999998</v>
      </c>
      <c r="H1683" s="3">
        <f t="shared" si="71"/>
        <v>0.49000000022351742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1458.33</v>
      </c>
      <c r="D1684" s="2">
        <v>0</v>
      </c>
      <c r="E1684" s="2">
        <v>0</v>
      </c>
      <c r="F1684" s="2">
        <v>0</v>
      </c>
      <c r="G1684" s="3">
        <f t="shared" si="70"/>
        <v>150.20799</v>
      </c>
      <c r="H1684" s="3">
        <f t="shared" si="71"/>
        <v>0.32999999999992724</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4943.03</v>
      </c>
      <c r="D1686" s="14">
        <v>0</v>
      </c>
      <c r="E1686" s="14">
        <v>0</v>
      </c>
      <c r="F1686" s="14">
        <v>0</v>
      </c>
      <c r="G1686" s="15">
        <f t="shared" si="70"/>
        <v>519.01814999999999</v>
      </c>
      <c r="H1686" s="15">
        <f t="shared" si="71"/>
        <v>2.9999999999745341E-2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topLeftCell="A51"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6" t="s">
        <v>2018</v>
      </c>
      <c r="B1" s="406"/>
      <c r="C1" s="406"/>
    </row>
    <row r="2" spans="1:16" ht="33" customHeight="1">
      <c r="A2" s="407" t="s">
        <v>2019</v>
      </c>
      <c r="B2" s="408"/>
      <c r="C2" s="398"/>
      <c r="D2" s="5"/>
      <c r="E2" s="5"/>
      <c r="F2" s="5"/>
      <c r="G2" s="5"/>
      <c r="H2" s="5"/>
      <c r="I2" s="5"/>
      <c r="J2" s="5"/>
      <c r="K2" s="5"/>
      <c r="L2" s="5"/>
      <c r="M2" s="5"/>
      <c r="N2" s="5"/>
      <c r="O2" s="5"/>
      <c r="P2" s="5"/>
    </row>
    <row r="3" spans="1:16" ht="18.75" customHeight="1">
      <c r="A3" s="222" t="s">
        <v>2020</v>
      </c>
      <c r="B3" s="409" t="s">
        <v>2021</v>
      </c>
      <c r="C3" s="398"/>
      <c r="D3" s="5"/>
      <c r="E3" s="5"/>
      <c r="F3" s="5"/>
      <c r="G3" s="5"/>
      <c r="H3" s="5"/>
      <c r="I3" s="5"/>
      <c r="J3" s="5"/>
      <c r="K3" s="5"/>
      <c r="L3" s="5"/>
      <c r="M3" s="5"/>
      <c r="N3" s="5"/>
      <c r="O3" s="5"/>
      <c r="P3" s="5"/>
    </row>
    <row r="4" spans="1:16" ht="37.5" hidden="1" customHeight="1">
      <c r="A4" s="223" t="s">
        <v>2022</v>
      </c>
      <c r="B4" s="397" t="s">
        <v>2023</v>
      </c>
      <c r="C4" s="398"/>
      <c r="D4" s="5"/>
      <c r="E4" s="5"/>
      <c r="F4" s="5"/>
      <c r="G4" s="5"/>
      <c r="H4" s="5"/>
      <c r="I4" s="5"/>
      <c r="J4" s="5"/>
      <c r="K4" s="5"/>
      <c r="L4" s="5"/>
      <c r="M4" s="5"/>
      <c r="N4" s="5"/>
      <c r="O4" s="5"/>
      <c r="P4" s="5"/>
    </row>
    <row r="5" spans="1:16" ht="48" hidden="1" customHeight="1">
      <c r="A5" s="223" t="s">
        <v>2022</v>
      </c>
      <c r="B5" s="397" t="s">
        <v>2024</v>
      </c>
      <c r="C5" s="398"/>
      <c r="D5" s="5"/>
      <c r="E5" s="5"/>
      <c r="F5" s="5"/>
      <c r="G5" s="5"/>
      <c r="H5" s="5"/>
      <c r="I5" s="5"/>
      <c r="J5" s="5"/>
      <c r="K5" s="5"/>
      <c r="L5" s="5"/>
      <c r="M5" s="5"/>
      <c r="N5" s="5"/>
      <c r="O5" s="5"/>
      <c r="P5" s="5"/>
    </row>
    <row r="6" spans="1:16" ht="59.25" hidden="1" customHeight="1">
      <c r="A6" s="223" t="s">
        <v>2022</v>
      </c>
      <c r="B6" s="397" t="s">
        <v>2025</v>
      </c>
      <c r="C6" s="398"/>
      <c r="D6" s="5"/>
      <c r="E6" s="5"/>
      <c r="F6" s="5"/>
      <c r="G6" s="5"/>
      <c r="H6" s="5"/>
      <c r="I6" s="5"/>
      <c r="J6" s="5"/>
      <c r="K6" s="5"/>
      <c r="L6" s="5"/>
      <c r="M6" s="5"/>
      <c r="N6" s="5"/>
      <c r="O6" s="5"/>
      <c r="P6" s="5"/>
    </row>
    <row r="7" spans="1:16" ht="48" hidden="1" customHeight="1">
      <c r="A7" s="223" t="s">
        <v>2026</v>
      </c>
      <c r="B7" s="397" t="s">
        <v>2027</v>
      </c>
      <c r="C7" s="398"/>
      <c r="D7" s="5"/>
      <c r="E7" s="5"/>
      <c r="F7" s="5"/>
      <c r="G7" s="5"/>
      <c r="H7" s="5"/>
      <c r="I7" s="5"/>
      <c r="J7" s="5"/>
      <c r="K7" s="5"/>
      <c r="L7" s="5"/>
      <c r="M7" s="5"/>
      <c r="N7" s="5"/>
      <c r="O7" s="5"/>
      <c r="P7" s="5"/>
    </row>
    <row r="8" spans="1:16" ht="41.25" hidden="1" customHeight="1">
      <c r="A8" s="223" t="s">
        <v>2028</v>
      </c>
      <c r="B8" s="397" t="s">
        <v>2029</v>
      </c>
      <c r="C8" s="398"/>
      <c r="D8" s="5"/>
      <c r="E8" s="5"/>
      <c r="F8" s="5"/>
      <c r="G8" s="5"/>
      <c r="H8" s="5"/>
      <c r="I8" s="5"/>
      <c r="J8" s="5"/>
      <c r="K8" s="5"/>
      <c r="L8" s="5"/>
      <c r="M8" s="5"/>
      <c r="N8" s="5"/>
      <c r="O8" s="5"/>
      <c r="P8" s="5"/>
    </row>
    <row r="9" spans="1:16" ht="59.25" hidden="1" customHeight="1">
      <c r="A9" s="223" t="s">
        <v>2030</v>
      </c>
      <c r="B9" s="397" t="s">
        <v>2031</v>
      </c>
      <c r="C9" s="398"/>
      <c r="D9" s="5"/>
      <c r="E9" s="5"/>
      <c r="F9" s="5"/>
      <c r="G9" s="5"/>
      <c r="H9" s="5"/>
      <c r="I9" s="5"/>
      <c r="J9" s="5"/>
      <c r="K9" s="5"/>
      <c r="L9" s="5"/>
      <c r="M9" s="5"/>
      <c r="N9" s="5"/>
      <c r="O9" s="5"/>
      <c r="P9" s="5"/>
    </row>
    <row r="10" spans="1:16" ht="61.5" hidden="1" customHeight="1">
      <c r="A10" s="223" t="s">
        <v>2030</v>
      </c>
      <c r="B10" s="397" t="s">
        <v>2032</v>
      </c>
      <c r="C10" s="398"/>
      <c r="D10" s="5"/>
      <c r="E10" s="5"/>
      <c r="F10" s="5"/>
      <c r="G10" s="5"/>
      <c r="H10" s="5"/>
      <c r="I10" s="5"/>
      <c r="J10" s="5"/>
      <c r="K10" s="5"/>
      <c r="L10" s="5"/>
      <c r="M10" s="5"/>
      <c r="N10" s="5"/>
      <c r="O10" s="5"/>
      <c r="P10" s="5"/>
    </row>
    <row r="11" spans="1:16" ht="43.5" hidden="1" customHeight="1">
      <c r="A11" s="223" t="s">
        <v>2030</v>
      </c>
      <c r="B11" s="397" t="s">
        <v>2033</v>
      </c>
      <c r="C11" s="398"/>
      <c r="D11" s="5"/>
      <c r="E11" s="5"/>
      <c r="F11" s="5"/>
      <c r="G11" s="5"/>
      <c r="H11" s="5"/>
      <c r="I11" s="5"/>
      <c r="J11" s="5"/>
      <c r="K11" s="5"/>
      <c r="L11" s="5"/>
      <c r="M11" s="5"/>
      <c r="N11" s="5"/>
      <c r="O11" s="5"/>
      <c r="P11" s="5"/>
    </row>
    <row r="12" spans="1:16" ht="27.75" hidden="1" customHeight="1">
      <c r="A12" s="223" t="s">
        <v>2034</v>
      </c>
      <c r="B12" s="397" t="s">
        <v>2035</v>
      </c>
      <c r="C12" s="398"/>
      <c r="D12" s="5"/>
      <c r="E12" s="5"/>
      <c r="F12" s="5"/>
      <c r="G12" s="5"/>
      <c r="H12" s="5"/>
      <c r="I12" s="5"/>
      <c r="J12" s="5"/>
      <c r="K12" s="5"/>
      <c r="L12" s="5"/>
      <c r="M12" s="5"/>
      <c r="N12" s="5"/>
      <c r="O12" s="5"/>
      <c r="P12" s="5"/>
    </row>
    <row r="13" spans="1:16" ht="27.75" hidden="1" customHeight="1">
      <c r="A13" s="223" t="s">
        <v>2036</v>
      </c>
      <c r="B13" s="397" t="s">
        <v>2037</v>
      </c>
      <c r="C13" s="398"/>
      <c r="D13" s="5"/>
      <c r="E13" s="5"/>
      <c r="F13" s="5"/>
      <c r="G13" s="5"/>
      <c r="H13" s="5"/>
      <c r="I13" s="5"/>
      <c r="J13" s="5"/>
      <c r="K13" s="5"/>
      <c r="L13" s="5"/>
      <c r="M13" s="5"/>
      <c r="N13" s="5"/>
      <c r="O13" s="5"/>
      <c r="P13" s="5"/>
    </row>
    <row r="14" spans="1:16" ht="45.75" hidden="1" customHeight="1">
      <c r="A14" s="223" t="s">
        <v>2038</v>
      </c>
      <c r="B14" s="397" t="s">
        <v>2039</v>
      </c>
      <c r="C14" s="398"/>
      <c r="D14" s="5"/>
      <c r="E14" s="5"/>
      <c r="F14" s="5"/>
      <c r="G14" s="5"/>
      <c r="H14" s="5"/>
      <c r="I14" s="5"/>
      <c r="J14" s="5"/>
      <c r="K14" s="5"/>
      <c r="L14" s="5"/>
      <c r="M14" s="5"/>
      <c r="N14" s="5"/>
      <c r="O14" s="5"/>
      <c r="P14" s="5"/>
    </row>
    <row r="15" spans="1:16" ht="45.75" hidden="1" customHeight="1">
      <c r="A15" s="223" t="s">
        <v>2040</v>
      </c>
      <c r="B15" s="397" t="s">
        <v>2041</v>
      </c>
      <c r="C15" s="398"/>
      <c r="D15" s="5"/>
      <c r="E15" s="5"/>
      <c r="F15" s="5"/>
      <c r="G15" s="5"/>
      <c r="H15" s="5"/>
      <c r="I15" s="5"/>
      <c r="J15" s="5"/>
      <c r="K15" s="5"/>
      <c r="L15" s="5"/>
      <c r="M15" s="5"/>
      <c r="N15" s="5"/>
      <c r="O15" s="5"/>
      <c r="P15" s="5"/>
    </row>
    <row r="16" spans="1:16" ht="51" hidden="1" customHeight="1">
      <c r="A16" s="223" t="s">
        <v>2042</v>
      </c>
      <c r="B16" s="397" t="s">
        <v>2043</v>
      </c>
      <c r="C16" s="398"/>
      <c r="D16" s="5"/>
      <c r="E16" s="5"/>
      <c r="F16" s="5"/>
      <c r="G16" s="5"/>
      <c r="H16" s="5"/>
      <c r="I16" s="5"/>
      <c r="J16" s="5"/>
      <c r="K16" s="5"/>
      <c r="L16" s="5"/>
      <c r="M16" s="5"/>
      <c r="N16" s="5"/>
      <c r="O16" s="5"/>
      <c r="P16" s="5"/>
    </row>
    <row r="17" spans="1:16" ht="27.75" hidden="1" customHeight="1">
      <c r="A17" s="223" t="s">
        <v>2044</v>
      </c>
      <c r="B17" s="397" t="s">
        <v>2045</v>
      </c>
      <c r="C17" s="398"/>
      <c r="D17" s="5"/>
      <c r="E17" s="5"/>
      <c r="F17" s="5"/>
      <c r="G17" s="5"/>
      <c r="H17" s="5"/>
      <c r="I17" s="5"/>
      <c r="J17" s="5"/>
      <c r="K17" s="5"/>
      <c r="L17" s="5"/>
      <c r="M17" s="5"/>
      <c r="N17" s="5"/>
      <c r="O17" s="5"/>
      <c r="P17" s="5"/>
    </row>
    <row r="18" spans="1:16" ht="27.75" hidden="1" customHeight="1">
      <c r="A18" s="223" t="s">
        <v>2046</v>
      </c>
      <c r="B18" s="397" t="s">
        <v>2047</v>
      </c>
      <c r="C18" s="398"/>
      <c r="D18" s="5"/>
      <c r="E18" s="5"/>
      <c r="F18" s="5"/>
      <c r="G18" s="5"/>
      <c r="H18" s="5"/>
      <c r="I18" s="5"/>
      <c r="J18" s="5"/>
      <c r="K18" s="5"/>
      <c r="L18" s="5"/>
      <c r="M18" s="5"/>
      <c r="N18" s="5"/>
      <c r="O18" s="5"/>
      <c r="P18" s="5"/>
    </row>
    <row r="19" spans="1:16" ht="45" hidden="1" customHeight="1">
      <c r="A19" s="223" t="s">
        <v>2046</v>
      </c>
      <c r="B19" s="397" t="s">
        <v>2048</v>
      </c>
      <c r="C19" s="398"/>
      <c r="D19" s="5"/>
      <c r="E19" s="5"/>
      <c r="F19" s="5"/>
      <c r="G19" s="5"/>
      <c r="H19" s="5"/>
      <c r="I19" s="5"/>
      <c r="J19" s="5"/>
      <c r="K19" s="5"/>
      <c r="L19" s="5"/>
      <c r="M19" s="5"/>
      <c r="N19" s="5"/>
      <c r="O19" s="5"/>
      <c r="P19" s="5"/>
    </row>
    <row r="20" spans="1:16" ht="45" hidden="1" customHeight="1">
      <c r="A20" s="223" t="s">
        <v>2049</v>
      </c>
      <c r="B20" s="397" t="s">
        <v>2050</v>
      </c>
      <c r="C20" s="398"/>
      <c r="D20" s="5"/>
      <c r="E20" s="5"/>
      <c r="F20" s="5"/>
      <c r="G20" s="5"/>
      <c r="H20" s="5"/>
      <c r="I20" s="5"/>
      <c r="J20" s="5"/>
      <c r="K20" s="5"/>
      <c r="L20" s="5"/>
      <c r="M20" s="5"/>
      <c r="N20" s="5"/>
      <c r="O20" s="5"/>
      <c r="P20" s="5"/>
    </row>
    <row r="21" spans="1:16" ht="30" hidden="1" customHeight="1">
      <c r="A21" s="223" t="s">
        <v>2051</v>
      </c>
      <c r="B21" s="397" t="s">
        <v>2052</v>
      </c>
      <c r="C21" s="398"/>
      <c r="D21" s="5"/>
      <c r="E21" s="5"/>
      <c r="F21" s="5"/>
      <c r="G21" s="5"/>
      <c r="H21" s="5"/>
      <c r="I21" s="5"/>
      <c r="J21" s="5"/>
      <c r="K21" s="5"/>
      <c r="L21" s="5"/>
      <c r="M21" s="5"/>
      <c r="N21" s="5"/>
      <c r="O21" s="5"/>
      <c r="P21" s="5"/>
    </row>
    <row r="22" spans="1:16" ht="30" hidden="1" customHeight="1">
      <c r="A22" s="223" t="s">
        <v>2053</v>
      </c>
      <c r="B22" s="397" t="s">
        <v>2054</v>
      </c>
      <c r="C22" s="398"/>
      <c r="D22" s="5"/>
      <c r="E22" s="5"/>
      <c r="F22" s="5"/>
      <c r="G22" s="5"/>
      <c r="H22" s="5"/>
      <c r="I22" s="5"/>
      <c r="J22" s="5"/>
      <c r="K22" s="5"/>
      <c r="L22" s="5"/>
      <c r="M22" s="5"/>
      <c r="N22" s="5"/>
      <c r="O22" s="5"/>
      <c r="P22" s="5"/>
    </row>
    <row r="23" spans="1:16" ht="30" hidden="1" customHeight="1">
      <c r="A23" s="223" t="s">
        <v>2055</v>
      </c>
      <c r="B23" s="397" t="s">
        <v>2056</v>
      </c>
      <c r="C23" s="398"/>
      <c r="D23" s="5"/>
      <c r="E23" s="5"/>
      <c r="F23" s="5"/>
      <c r="G23" s="5"/>
      <c r="H23" s="5"/>
      <c r="I23" s="5"/>
      <c r="J23" s="5"/>
      <c r="K23" s="5"/>
      <c r="L23" s="5"/>
      <c r="M23" s="5"/>
      <c r="N23" s="5"/>
      <c r="O23" s="5"/>
      <c r="P23" s="5"/>
    </row>
    <row r="24" spans="1:16" ht="30" hidden="1" customHeight="1">
      <c r="A24" s="223" t="s">
        <v>2057</v>
      </c>
      <c r="B24" s="397" t="s">
        <v>2058</v>
      </c>
      <c r="C24" s="398"/>
      <c r="D24" s="5"/>
      <c r="E24" s="5"/>
      <c r="F24" s="5"/>
      <c r="G24" s="5"/>
      <c r="H24" s="5"/>
      <c r="I24" s="5"/>
      <c r="J24" s="5"/>
      <c r="K24" s="5"/>
      <c r="L24" s="5"/>
      <c r="M24" s="5"/>
      <c r="N24" s="5"/>
      <c r="O24" s="5"/>
      <c r="P24" s="5"/>
    </row>
    <row r="25" spans="1:16" ht="30" hidden="1" customHeight="1">
      <c r="A25" s="223" t="s">
        <v>2059</v>
      </c>
      <c r="B25" s="397" t="s">
        <v>2060</v>
      </c>
      <c r="C25" s="398"/>
      <c r="D25" s="5"/>
      <c r="E25" s="5"/>
      <c r="F25" s="5"/>
      <c r="G25" s="5"/>
      <c r="H25" s="5"/>
      <c r="I25" s="5"/>
      <c r="J25" s="5"/>
      <c r="K25" s="5"/>
      <c r="L25" s="5"/>
      <c r="M25" s="5"/>
      <c r="N25" s="5"/>
      <c r="O25" s="5"/>
      <c r="P25" s="5"/>
    </row>
    <row r="26" spans="1:16" ht="30" hidden="1" customHeight="1">
      <c r="A26" s="223" t="s">
        <v>2061</v>
      </c>
      <c r="B26" s="397" t="s">
        <v>2062</v>
      </c>
      <c r="C26" s="398"/>
      <c r="D26" s="5"/>
      <c r="E26" s="5"/>
      <c r="F26" s="5"/>
      <c r="G26" s="5"/>
      <c r="H26" s="5"/>
      <c r="I26" s="5"/>
      <c r="J26" s="5"/>
      <c r="K26" s="5"/>
      <c r="L26" s="5"/>
      <c r="M26" s="5"/>
      <c r="N26" s="5"/>
      <c r="O26" s="5"/>
      <c r="P26" s="5"/>
    </row>
    <row r="27" spans="1:16" ht="70.5" hidden="1" customHeight="1">
      <c r="A27" s="223" t="s">
        <v>2063</v>
      </c>
      <c r="B27" s="397" t="s">
        <v>2064</v>
      </c>
      <c r="C27" s="398"/>
      <c r="D27" s="5"/>
      <c r="E27" s="5"/>
      <c r="F27" s="5"/>
      <c r="G27" s="5"/>
      <c r="H27" s="5"/>
      <c r="I27" s="5"/>
      <c r="J27" s="5"/>
      <c r="K27" s="5"/>
      <c r="L27" s="5"/>
      <c r="M27" s="5"/>
      <c r="N27" s="5"/>
      <c r="O27" s="5"/>
      <c r="P27" s="5"/>
    </row>
    <row r="28" spans="1:16" ht="48" hidden="1" customHeight="1">
      <c r="A28" s="223" t="s">
        <v>2065</v>
      </c>
      <c r="B28" s="397" t="s">
        <v>2066</v>
      </c>
      <c r="C28" s="398"/>
      <c r="D28" s="5"/>
      <c r="E28" s="5"/>
      <c r="F28" s="5"/>
      <c r="G28" s="5"/>
      <c r="H28" s="5"/>
      <c r="I28" s="5"/>
      <c r="J28" s="5"/>
      <c r="K28" s="5"/>
      <c r="L28" s="5"/>
      <c r="M28" s="5"/>
      <c r="N28" s="5"/>
      <c r="O28" s="5"/>
      <c r="P28" s="5"/>
    </row>
    <row r="29" spans="1:16" ht="100.5" hidden="1" customHeight="1">
      <c r="A29" s="223" t="s">
        <v>2067</v>
      </c>
      <c r="B29" s="397" t="s">
        <v>2068</v>
      </c>
      <c r="C29" s="398"/>
      <c r="D29" s="5"/>
      <c r="E29" s="5"/>
      <c r="F29" s="5"/>
      <c r="G29" s="5"/>
      <c r="H29" s="5"/>
      <c r="I29" s="5"/>
      <c r="J29" s="5"/>
      <c r="K29" s="5"/>
      <c r="L29" s="5"/>
      <c r="M29" s="5"/>
      <c r="N29" s="5"/>
      <c r="O29" s="5"/>
      <c r="P29" s="5"/>
    </row>
    <row r="30" spans="1:16" ht="45" hidden="1" customHeight="1">
      <c r="A30" s="223" t="s">
        <v>2069</v>
      </c>
      <c r="B30" s="397" t="s">
        <v>2070</v>
      </c>
      <c r="C30" s="398"/>
      <c r="D30" s="5"/>
      <c r="E30" s="5"/>
      <c r="F30" s="5"/>
      <c r="G30" s="5"/>
      <c r="H30" s="5"/>
      <c r="I30" s="5"/>
      <c r="J30" s="5"/>
      <c r="K30" s="5"/>
      <c r="L30" s="5"/>
      <c r="M30" s="5"/>
      <c r="N30" s="5"/>
      <c r="O30" s="5"/>
      <c r="P30" s="5"/>
    </row>
    <row r="31" spans="1:16" ht="45" hidden="1" customHeight="1">
      <c r="A31" s="223" t="s">
        <v>2071</v>
      </c>
      <c r="B31" s="397" t="s">
        <v>2072</v>
      </c>
      <c r="C31" s="398"/>
      <c r="D31" s="5"/>
      <c r="E31" s="5"/>
      <c r="F31" s="5"/>
      <c r="G31" s="5"/>
      <c r="H31" s="5"/>
      <c r="I31" s="5"/>
      <c r="J31" s="5"/>
      <c r="K31" s="5"/>
      <c r="L31" s="5"/>
      <c r="M31" s="5"/>
      <c r="N31" s="5"/>
      <c r="O31" s="5"/>
      <c r="P31" s="5"/>
    </row>
    <row r="32" spans="1:16" ht="45" hidden="1" customHeight="1">
      <c r="A32" s="223" t="s">
        <v>2073</v>
      </c>
      <c r="B32" s="397" t="s">
        <v>2074</v>
      </c>
      <c r="C32" s="398"/>
      <c r="D32" s="5"/>
      <c r="E32" s="5"/>
      <c r="F32" s="5"/>
      <c r="G32" s="5"/>
      <c r="H32" s="5"/>
      <c r="I32" s="5"/>
      <c r="J32" s="5"/>
      <c r="K32" s="5"/>
      <c r="L32" s="5"/>
      <c r="M32" s="5"/>
      <c r="N32" s="5"/>
      <c r="O32" s="5"/>
      <c r="P32" s="5"/>
    </row>
    <row r="33" spans="1:16" ht="72" hidden="1" customHeight="1">
      <c r="A33" s="223" t="s">
        <v>2075</v>
      </c>
      <c r="B33" s="397" t="s">
        <v>2076</v>
      </c>
      <c r="C33" s="398"/>
      <c r="D33" s="5"/>
      <c r="E33" s="5"/>
      <c r="F33" s="5"/>
      <c r="G33" s="5"/>
      <c r="H33" s="5"/>
      <c r="I33" s="5"/>
      <c r="J33" s="5"/>
      <c r="K33" s="5"/>
      <c r="L33" s="5"/>
      <c r="M33" s="5"/>
      <c r="N33" s="5"/>
      <c r="O33" s="5"/>
      <c r="P33" s="5"/>
    </row>
    <row r="34" spans="1:16" ht="79.5" hidden="1" customHeight="1">
      <c r="A34" s="223" t="s">
        <v>2077</v>
      </c>
      <c r="B34" s="397" t="s">
        <v>2078</v>
      </c>
      <c r="C34" s="398"/>
      <c r="D34" s="5"/>
      <c r="E34" s="5"/>
      <c r="F34" s="5"/>
      <c r="G34" s="5"/>
      <c r="H34" s="5"/>
      <c r="I34" s="5"/>
      <c r="J34" s="5"/>
      <c r="K34" s="5"/>
      <c r="L34" s="5"/>
      <c r="M34" s="5"/>
      <c r="N34" s="5"/>
      <c r="O34" s="5"/>
      <c r="P34" s="5"/>
    </row>
    <row r="35" spans="1:16" ht="70.5" hidden="1" customHeight="1">
      <c r="A35" s="223" t="s">
        <v>2079</v>
      </c>
      <c r="B35" s="397" t="s">
        <v>2080</v>
      </c>
      <c r="C35" s="398"/>
      <c r="D35" s="5"/>
      <c r="E35" s="5"/>
      <c r="F35" s="5"/>
      <c r="G35" s="5"/>
      <c r="H35" s="5"/>
      <c r="I35" s="5"/>
      <c r="J35" s="5"/>
      <c r="K35" s="5"/>
      <c r="L35" s="5"/>
      <c r="M35" s="5"/>
      <c r="N35" s="5"/>
      <c r="O35" s="5"/>
      <c r="P35" s="5"/>
    </row>
    <row r="36" spans="1:16" ht="45.75" hidden="1" customHeight="1">
      <c r="A36" s="223" t="s">
        <v>2081</v>
      </c>
      <c r="B36" s="397" t="s">
        <v>2082</v>
      </c>
      <c r="C36" s="398"/>
      <c r="D36" s="5"/>
      <c r="E36" s="5"/>
      <c r="F36" s="5"/>
      <c r="G36" s="5"/>
      <c r="H36" s="5"/>
      <c r="I36" s="5"/>
      <c r="J36" s="5"/>
      <c r="K36" s="5"/>
      <c r="L36" s="5"/>
      <c r="M36" s="5"/>
      <c r="N36" s="5"/>
      <c r="O36" s="5"/>
      <c r="P36" s="5"/>
    </row>
    <row r="37" spans="1:16" ht="54.75" hidden="1" customHeight="1">
      <c r="A37" s="223" t="s">
        <v>2083</v>
      </c>
      <c r="B37" s="397" t="s">
        <v>2084</v>
      </c>
      <c r="C37" s="398"/>
      <c r="D37" s="5"/>
      <c r="E37" s="5"/>
      <c r="F37" s="5"/>
      <c r="G37" s="5"/>
      <c r="H37" s="5"/>
      <c r="I37" s="5"/>
      <c r="J37" s="5"/>
      <c r="K37" s="5"/>
      <c r="L37" s="5"/>
      <c r="M37" s="5"/>
      <c r="N37" s="5"/>
      <c r="O37" s="5"/>
      <c r="P37" s="5"/>
    </row>
    <row r="38" spans="1:16" ht="37.5" hidden="1" customHeight="1">
      <c r="A38" s="223" t="s">
        <v>2085</v>
      </c>
      <c r="B38" s="397" t="s">
        <v>2086</v>
      </c>
      <c r="C38" s="398"/>
      <c r="D38" s="5"/>
      <c r="E38" s="5"/>
      <c r="F38" s="5"/>
      <c r="G38" s="5"/>
      <c r="H38" s="5"/>
      <c r="I38" s="5"/>
      <c r="J38" s="5"/>
      <c r="K38" s="5"/>
      <c r="L38" s="5"/>
      <c r="M38" s="5"/>
      <c r="N38" s="5"/>
      <c r="O38" s="5"/>
      <c r="P38" s="5"/>
    </row>
    <row r="39" spans="1:16" ht="61.5" hidden="1" customHeight="1">
      <c r="A39" s="223" t="s">
        <v>2087</v>
      </c>
      <c r="B39" s="397" t="s">
        <v>2088</v>
      </c>
      <c r="C39" s="398"/>
      <c r="D39" s="5"/>
      <c r="E39" s="5"/>
      <c r="F39" s="5"/>
      <c r="G39" s="5"/>
      <c r="H39" s="5"/>
      <c r="I39" s="5"/>
      <c r="J39" s="5"/>
      <c r="K39" s="5"/>
      <c r="L39" s="5"/>
      <c r="M39" s="5"/>
      <c r="N39" s="5"/>
      <c r="O39" s="5"/>
      <c r="P39" s="5"/>
    </row>
    <row r="40" spans="1:16" ht="53.25" hidden="1" customHeight="1">
      <c r="A40" s="223" t="s">
        <v>2089</v>
      </c>
      <c r="B40" s="397" t="s">
        <v>2090</v>
      </c>
      <c r="C40" s="398"/>
      <c r="D40" s="5"/>
      <c r="E40" s="5"/>
      <c r="F40" s="5"/>
      <c r="G40" s="5"/>
      <c r="H40" s="5"/>
      <c r="I40" s="5"/>
      <c r="J40" s="5"/>
      <c r="K40" s="5"/>
      <c r="L40" s="5"/>
      <c r="M40" s="5"/>
      <c r="N40" s="5"/>
      <c r="O40" s="5"/>
      <c r="P40" s="5"/>
    </row>
    <row r="41" spans="1:16" ht="73.5" hidden="1" customHeight="1">
      <c r="A41" s="223" t="s">
        <v>2091</v>
      </c>
      <c r="B41" s="397" t="s">
        <v>2092</v>
      </c>
      <c r="C41" s="398"/>
      <c r="D41" s="5"/>
      <c r="E41" s="5"/>
      <c r="F41" s="5"/>
      <c r="G41" s="5"/>
      <c r="H41" s="5"/>
      <c r="I41" s="5"/>
      <c r="J41" s="5"/>
      <c r="K41" s="5"/>
      <c r="L41" s="5"/>
      <c r="M41" s="5"/>
      <c r="N41" s="5"/>
      <c r="O41" s="5"/>
      <c r="P41" s="5"/>
    </row>
    <row r="42" spans="1:16" ht="57.75" hidden="1" customHeight="1">
      <c r="A42" s="223" t="s">
        <v>2093</v>
      </c>
      <c r="B42" s="397" t="s">
        <v>2094</v>
      </c>
      <c r="C42" s="398"/>
      <c r="D42" s="5"/>
      <c r="E42" s="5"/>
      <c r="F42" s="5"/>
      <c r="G42" s="5"/>
      <c r="H42" s="5"/>
      <c r="I42" s="5"/>
      <c r="J42" s="5"/>
      <c r="K42" s="5"/>
      <c r="L42" s="5"/>
      <c r="M42" s="5"/>
      <c r="N42" s="5"/>
      <c r="O42" s="5"/>
      <c r="P42" s="5"/>
    </row>
    <row r="43" spans="1:16" ht="84" hidden="1" customHeight="1">
      <c r="A43" s="223" t="s">
        <v>2095</v>
      </c>
      <c r="B43" s="397" t="s">
        <v>2096</v>
      </c>
      <c r="C43" s="398"/>
      <c r="D43" s="5"/>
      <c r="E43" s="5"/>
      <c r="F43" s="5"/>
      <c r="G43" s="5"/>
      <c r="H43" s="5"/>
      <c r="I43" s="5"/>
      <c r="J43" s="5"/>
      <c r="K43" s="5"/>
      <c r="L43" s="5"/>
      <c r="M43" s="5"/>
      <c r="N43" s="5"/>
      <c r="O43" s="5"/>
      <c r="P43" s="5"/>
    </row>
    <row r="44" spans="1:16" ht="48" hidden="1" customHeight="1">
      <c r="A44" s="223" t="s">
        <v>2097</v>
      </c>
      <c r="B44" s="397" t="s">
        <v>2098</v>
      </c>
      <c r="C44" s="398"/>
      <c r="D44" s="5"/>
      <c r="E44" s="5"/>
      <c r="F44" s="5"/>
      <c r="G44" s="5"/>
      <c r="H44" s="5"/>
      <c r="I44" s="5"/>
      <c r="J44" s="5"/>
      <c r="K44" s="5"/>
      <c r="L44" s="5"/>
      <c r="M44" s="5"/>
      <c r="N44" s="5"/>
      <c r="O44" s="5"/>
      <c r="P44" s="5"/>
    </row>
    <row r="45" spans="1:16" ht="57" hidden="1" customHeight="1">
      <c r="A45" s="223" t="s">
        <v>2099</v>
      </c>
      <c r="B45" s="397" t="s">
        <v>2100</v>
      </c>
      <c r="C45" s="398"/>
      <c r="D45" s="5"/>
      <c r="E45" s="5"/>
      <c r="F45" s="5"/>
      <c r="G45" s="5"/>
      <c r="H45" s="5"/>
      <c r="I45" s="5"/>
      <c r="J45" s="5"/>
      <c r="K45" s="5"/>
      <c r="L45" s="5"/>
      <c r="M45" s="5"/>
      <c r="N45" s="5"/>
      <c r="O45" s="5"/>
      <c r="P45" s="5"/>
    </row>
    <row r="46" spans="1:16" ht="73.5" hidden="1" customHeight="1">
      <c r="A46" s="223" t="s">
        <v>2101</v>
      </c>
      <c r="B46" s="402" t="s">
        <v>2102</v>
      </c>
      <c r="C46" s="398"/>
      <c r="D46" s="5"/>
      <c r="E46" s="5"/>
      <c r="F46" s="5"/>
      <c r="G46" s="5"/>
      <c r="H46" s="5"/>
      <c r="I46" s="5"/>
      <c r="J46" s="5"/>
      <c r="K46" s="5"/>
      <c r="L46" s="5"/>
      <c r="M46" s="5"/>
      <c r="N46" s="5"/>
      <c r="O46" s="5"/>
      <c r="P46" s="5"/>
    </row>
    <row r="47" spans="1:16" ht="66" hidden="1" customHeight="1">
      <c r="A47" s="39" t="s">
        <v>2103</v>
      </c>
      <c r="B47" s="403" t="s">
        <v>2104</v>
      </c>
      <c r="C47" s="403"/>
      <c r="D47" s="5"/>
      <c r="E47" s="5"/>
      <c r="F47" s="5"/>
      <c r="G47" s="5"/>
      <c r="H47" s="5"/>
      <c r="I47" s="5"/>
      <c r="J47" s="5"/>
      <c r="K47" s="5"/>
      <c r="L47" s="5"/>
      <c r="M47" s="5"/>
      <c r="N47" s="5"/>
      <c r="O47" s="5"/>
      <c r="P47" s="5"/>
    </row>
    <row r="48" spans="1:16" ht="123.75" customHeight="1">
      <c r="A48" s="202" t="s">
        <v>2105</v>
      </c>
      <c r="B48" s="401" t="s">
        <v>2106</v>
      </c>
      <c r="C48" s="400"/>
      <c r="D48" s="5"/>
      <c r="E48" s="5"/>
      <c r="F48" s="5"/>
      <c r="G48" s="5"/>
      <c r="H48" s="5"/>
      <c r="I48" s="5"/>
      <c r="J48" s="5"/>
      <c r="K48" s="5"/>
      <c r="L48" s="5"/>
      <c r="M48" s="5"/>
      <c r="N48" s="5"/>
      <c r="O48" s="5"/>
      <c r="P48" s="5"/>
    </row>
    <row r="49" spans="1:16" ht="34.5" customHeight="1">
      <c r="A49" s="202" t="s">
        <v>2107</v>
      </c>
      <c r="B49" s="399" t="s">
        <v>2108</v>
      </c>
      <c r="C49" s="400"/>
      <c r="D49" s="5"/>
      <c r="E49" s="5"/>
      <c r="F49" s="5"/>
      <c r="G49" s="5"/>
      <c r="H49" s="5"/>
      <c r="I49" s="5"/>
      <c r="J49" s="5"/>
      <c r="K49" s="5"/>
      <c r="L49" s="5"/>
      <c r="M49" s="5"/>
      <c r="N49" s="5"/>
      <c r="O49" s="5"/>
      <c r="P49" s="5"/>
    </row>
    <row r="50" spans="1:16" ht="34.5" customHeight="1">
      <c r="A50" s="202" t="s">
        <v>2109</v>
      </c>
      <c r="B50" s="399" t="s">
        <v>2110</v>
      </c>
      <c r="C50" s="400"/>
      <c r="D50" s="5"/>
      <c r="E50" s="5"/>
      <c r="F50" s="5"/>
      <c r="G50" s="5"/>
      <c r="H50" s="5"/>
      <c r="I50" s="5"/>
      <c r="J50" s="5"/>
      <c r="K50" s="5"/>
      <c r="L50" s="5"/>
      <c r="M50" s="5"/>
      <c r="N50" s="5"/>
      <c r="O50" s="5"/>
      <c r="P50" s="5"/>
    </row>
    <row r="51" spans="1:16" ht="31.5" customHeight="1">
      <c r="A51" s="224" t="s">
        <v>2111</v>
      </c>
      <c r="B51" s="397" t="s">
        <v>2112</v>
      </c>
      <c r="C51" s="398"/>
      <c r="D51" s="5"/>
      <c r="E51" s="5"/>
      <c r="F51" s="5"/>
      <c r="G51" s="5"/>
      <c r="H51" s="5"/>
      <c r="I51" s="5"/>
      <c r="J51" s="5"/>
      <c r="K51" s="5"/>
      <c r="L51" s="5"/>
      <c r="M51" s="5"/>
      <c r="N51" s="5"/>
      <c r="O51" s="5"/>
      <c r="P51" s="5"/>
    </row>
    <row r="52" spans="1:16" ht="31.5" customHeight="1">
      <c r="A52" s="224" t="s">
        <v>2113</v>
      </c>
      <c r="B52" s="397" t="s">
        <v>2114</v>
      </c>
      <c r="C52" s="398"/>
      <c r="D52" s="5"/>
      <c r="E52" s="5"/>
      <c r="F52" s="5"/>
      <c r="G52" s="5"/>
      <c r="H52" s="5"/>
      <c r="I52" s="5"/>
      <c r="J52" s="5"/>
      <c r="K52" s="5"/>
      <c r="L52" s="5"/>
      <c r="M52" s="5"/>
      <c r="N52" s="5"/>
      <c r="O52" s="5"/>
      <c r="P52" s="5"/>
    </row>
    <row r="53" spans="1:16" ht="31.5" customHeight="1">
      <c r="A53" s="224" t="s">
        <v>2115</v>
      </c>
      <c r="B53" s="404" t="s">
        <v>2116</v>
      </c>
      <c r="C53" s="405"/>
      <c r="D53" s="5"/>
      <c r="E53" s="5"/>
      <c r="F53" s="5"/>
      <c r="G53" s="5"/>
      <c r="H53" s="5"/>
      <c r="I53" s="5"/>
      <c r="J53" s="5"/>
      <c r="K53" s="5"/>
      <c r="L53" s="5"/>
      <c r="M53" s="5"/>
      <c r="N53" s="5"/>
      <c r="O53" s="5"/>
      <c r="P53" s="5"/>
    </row>
    <row r="54" spans="1:16" ht="31.5" customHeight="1">
      <c r="A54" s="224" t="s">
        <v>2117</v>
      </c>
      <c r="B54" s="404" t="s">
        <v>2118</v>
      </c>
      <c r="C54" s="405"/>
      <c r="D54" s="5"/>
      <c r="E54" s="5"/>
      <c r="F54" s="5"/>
      <c r="G54" s="5"/>
      <c r="H54" s="5"/>
      <c r="I54" s="5"/>
      <c r="J54" s="5"/>
      <c r="K54" s="5"/>
      <c r="L54" s="5"/>
      <c r="M54" s="5"/>
      <c r="N54" s="5"/>
      <c r="O54" s="5"/>
      <c r="P54" s="5"/>
    </row>
    <row r="55" spans="1:16" ht="54.6" customHeight="1">
      <c r="A55" s="224" t="s">
        <v>2119</v>
      </c>
      <c r="B55" s="404" t="s">
        <v>2120</v>
      </c>
      <c r="C55" s="405"/>
      <c r="D55" s="5"/>
      <c r="E55" s="5"/>
      <c r="F55" s="5"/>
      <c r="G55" s="5"/>
      <c r="H55" s="5"/>
      <c r="I55" s="5"/>
      <c r="J55" s="5"/>
      <c r="K55" s="5"/>
      <c r="L55" s="5"/>
      <c r="M55" s="5"/>
      <c r="N55" s="5"/>
      <c r="O55" s="5"/>
      <c r="P55" s="5"/>
    </row>
    <row r="56" spans="1:16" ht="54.6" customHeight="1">
      <c r="A56" s="224" t="s">
        <v>2121</v>
      </c>
      <c r="B56" s="404" t="s">
        <v>2122</v>
      </c>
      <c r="C56" s="405"/>
      <c r="D56" s="5"/>
      <c r="E56" s="5"/>
      <c r="F56" s="5"/>
      <c r="G56" s="5"/>
      <c r="H56" s="5"/>
      <c r="I56" s="5"/>
      <c r="J56" s="5"/>
      <c r="K56" s="5"/>
      <c r="L56" s="5"/>
      <c r="M56" s="5"/>
      <c r="N56" s="5"/>
      <c r="O56" s="5"/>
      <c r="P56" s="5"/>
    </row>
    <row r="57" spans="1:16" ht="54" customHeight="1">
      <c r="A57" s="224" t="s">
        <v>2123</v>
      </c>
      <c r="B57" s="404" t="s">
        <v>2124</v>
      </c>
      <c r="C57" s="405"/>
      <c r="D57" s="5"/>
      <c r="E57" s="5"/>
      <c r="F57" s="5"/>
      <c r="G57" s="5"/>
      <c r="H57" s="5"/>
      <c r="I57" s="5"/>
      <c r="J57" s="5"/>
      <c r="K57" s="5"/>
      <c r="L57" s="5"/>
      <c r="M57" s="5"/>
      <c r="N57" s="5"/>
      <c r="O57" s="5"/>
      <c r="P57" s="5"/>
    </row>
    <row r="58" spans="1:16" ht="31.15" customHeight="1">
      <c r="A58" s="270" t="s">
        <v>2125</v>
      </c>
      <c r="B58" s="395" t="s">
        <v>2126</v>
      </c>
      <c r="C58" s="396"/>
      <c r="D58" s="5"/>
      <c r="E58" s="5"/>
      <c r="F58" s="5"/>
      <c r="G58" s="5"/>
      <c r="H58" s="5"/>
      <c r="I58" s="5"/>
      <c r="J58" s="5"/>
      <c r="K58" s="5"/>
      <c r="L58" s="5"/>
      <c r="M58" s="5"/>
      <c r="N58" s="5"/>
      <c r="O58" s="5"/>
      <c r="P58" s="5"/>
    </row>
    <row r="59" spans="1:16" ht="46.5" customHeight="1">
      <c r="A59" s="302" t="s">
        <v>2127</v>
      </c>
      <c r="B59" s="410" t="s">
        <v>2128</v>
      </c>
      <c r="C59" s="411"/>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1996</v>
      </c>
    </row>
    <row r="2" spans="1:1" ht="12.75" customHeight="1">
      <c r="A2" s="204"/>
    </row>
    <row r="3" spans="1:1" ht="12.75">
      <c r="A3" s="205" t="s">
        <v>1997</v>
      </c>
    </row>
    <row r="4" spans="1:1" ht="39" customHeight="1">
      <c r="A4" s="205" t="s">
        <v>1998</v>
      </c>
    </row>
    <row r="5" spans="1:1" ht="60.75" customHeight="1">
      <c r="A5" s="205" t="s">
        <v>1999</v>
      </c>
    </row>
    <row r="6" spans="1:1" ht="27" customHeight="1">
      <c r="A6" s="206" t="s">
        <v>2000</v>
      </c>
    </row>
    <row r="7" spans="1:1" ht="56.25">
      <c r="A7" s="207" t="s">
        <v>2001</v>
      </c>
    </row>
    <row r="8" spans="1:1" ht="78.75">
      <c r="A8" s="208" t="s">
        <v>2002</v>
      </c>
    </row>
    <row r="9" spans="1:1" ht="22.5">
      <c r="A9" s="205" t="s">
        <v>2003</v>
      </c>
    </row>
    <row r="10" spans="1:1" ht="56.25">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1" t="s">
        <v>1969</v>
      </c>
      <c r="B2" s="362"/>
      <c r="C2" s="362"/>
      <c r="D2" s="362"/>
      <c r="E2" s="362"/>
      <c r="F2" s="362"/>
      <c r="G2" s="362"/>
      <c r="H2" s="362"/>
      <c r="I2" s="362"/>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33802</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c r="A17" s="352" t="s">
        <v>1976</v>
      </c>
      <c r="B17" s="335" t="str">
        <f>'PR-RAS'!B6</f>
        <v>PRIHODI POSLOVANJA (šifre 61+62+63+64+65+66+67+68)</v>
      </c>
      <c r="C17" s="336"/>
      <c r="D17" s="336"/>
      <c r="E17" s="336"/>
      <c r="F17" s="337"/>
      <c r="G17" s="28" t="str">
        <f>'PR-RAS'!C6</f>
        <v>6</v>
      </c>
      <c r="H17" s="275">
        <f>'PR-RAS'!D6</f>
        <v>28588114.52</v>
      </c>
      <c r="I17" s="275">
        <f>'PR-RAS'!E6</f>
        <v>30487379.859999999</v>
      </c>
      <c r="J17" s="5"/>
      <c r="K17" s="5"/>
      <c r="L17" s="5"/>
      <c r="M17" s="5"/>
      <c r="N17" s="5"/>
      <c r="O17" s="5"/>
      <c r="P17" s="5"/>
      <c r="Q17" s="5"/>
      <c r="R17" s="5"/>
      <c r="S17" s="5"/>
      <c r="T17" s="5"/>
      <c r="U17" s="5"/>
      <c r="V17" s="5"/>
      <c r="W17" s="5"/>
    </row>
    <row r="18" spans="1:23" ht="12.75" customHeight="1">
      <c r="A18" s="353"/>
      <c r="B18" s="338" t="str">
        <f>'PR-RAS'!B152</f>
        <v xml:space="preserve">RASHODI POSLOVANJA (šifre 31+32+34+35+36+37+38) </v>
      </c>
      <c r="C18" s="339"/>
      <c r="D18" s="339"/>
      <c r="E18" s="339"/>
      <c r="F18" s="340"/>
      <c r="G18" s="29" t="str">
        <f>'PR-RAS'!C152</f>
        <v>3</v>
      </c>
      <c r="H18" s="275">
        <f>'PR-RAS'!D152</f>
        <v>27219421.980000004</v>
      </c>
      <c r="I18" s="275">
        <f>'PR-RAS'!E152</f>
        <v>29317998.999999996</v>
      </c>
      <c r="J18" s="5"/>
      <c r="K18" s="5"/>
      <c r="L18" s="5"/>
      <c r="M18" s="5"/>
      <c r="N18" s="5"/>
      <c r="O18" s="5"/>
      <c r="P18" s="5"/>
      <c r="Q18" s="5"/>
      <c r="R18" s="5"/>
      <c r="S18" s="5"/>
      <c r="T18" s="5"/>
      <c r="U18" s="5"/>
      <c r="V18" s="5"/>
      <c r="W18" s="5"/>
    </row>
    <row r="19" spans="1:23" ht="12.75" customHeight="1">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4"/>
      <c r="B20" s="341" t="str">
        <f>'PR-RAS'!B650</f>
        <v>Manjak prihoda i primitaka za pokriće u sljedećem razdoblju (šifre Y005 + '9222-9221' - X005 - '9221-9222' )</v>
      </c>
      <c r="C20" s="342"/>
      <c r="D20" s="342"/>
      <c r="E20" s="342"/>
      <c r="F20" s="343"/>
      <c r="G20" s="30" t="str">
        <f>'PR-RAS'!C650</f>
        <v>Y006</v>
      </c>
      <c r="H20" s="275">
        <f>'PR-RAS'!D650</f>
        <v>1047544.2900000028</v>
      </c>
      <c r="I20" s="275">
        <f>'PR-RAS'!E650</f>
        <v>895210.32999999612</v>
      </c>
      <c r="J20" s="5"/>
      <c r="K20" s="5"/>
      <c r="L20" s="5"/>
      <c r="M20" s="5"/>
      <c r="N20" s="5"/>
      <c r="O20" s="5"/>
      <c r="P20" s="5"/>
      <c r="Q20" s="5"/>
      <c r="R20" s="5"/>
      <c r="S20" s="5"/>
      <c r="T20" s="5"/>
      <c r="U20" s="5"/>
      <c r="V20" s="5"/>
      <c r="W20" s="5"/>
    </row>
    <row r="21" spans="1:23" ht="29.25" customHeight="1">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c r="A22" s="352" t="s">
        <v>1979</v>
      </c>
      <c r="B22" s="335" t="str">
        <f>BILANCA!B7</f>
        <v>Nefinancijska imovina (šifre 01+02+03+04+05+06)</v>
      </c>
      <c r="C22" s="336"/>
      <c r="D22" s="336"/>
      <c r="E22" s="336"/>
      <c r="F22" s="337"/>
      <c r="G22" s="126" t="str">
        <f>BILANCA!C7</f>
        <v>B002</v>
      </c>
      <c r="H22" s="275">
        <f>BILANCA!D7</f>
        <v>16226890.620000001</v>
      </c>
      <c r="I22" s="275">
        <f>BILANCA!E7</f>
        <v>16326035.350000005</v>
      </c>
      <c r="J22" s="5"/>
      <c r="K22" s="5"/>
      <c r="L22" s="5"/>
      <c r="M22" s="5"/>
      <c r="N22" s="5"/>
      <c r="O22" s="5"/>
      <c r="P22" s="5"/>
      <c r="Q22" s="5"/>
      <c r="R22" s="5"/>
      <c r="S22" s="5"/>
      <c r="T22" s="5"/>
      <c r="U22" s="5"/>
      <c r="V22" s="5"/>
      <c r="W22" s="5"/>
    </row>
    <row r="23" spans="1:23" ht="12.75" customHeight="1">
      <c r="A23" s="353"/>
      <c r="B23" s="338" t="str">
        <f>BILANCA!B69</f>
        <v>Financijska imovina (šifre 11+12+13+14+15+16+17+19)</v>
      </c>
      <c r="C23" s="339"/>
      <c r="D23" s="339"/>
      <c r="E23" s="339"/>
      <c r="F23" s="340"/>
      <c r="G23" s="127" t="str">
        <f>BILANCA!C69</f>
        <v>1</v>
      </c>
      <c r="H23" s="275">
        <f>BILANCA!D69</f>
        <v>5416101.2499999991</v>
      </c>
      <c r="I23" s="275">
        <f>BILANCA!E69</f>
        <v>5666358.5600000005</v>
      </c>
      <c r="J23" s="5"/>
      <c r="K23" s="5"/>
      <c r="L23" s="5"/>
      <c r="M23" s="5"/>
      <c r="N23" s="5"/>
      <c r="O23" s="5"/>
      <c r="P23" s="5"/>
      <c r="Q23" s="5"/>
      <c r="R23" s="5"/>
      <c r="S23" s="5"/>
      <c r="T23" s="5"/>
      <c r="U23" s="5"/>
      <c r="V23" s="5"/>
      <c r="W23" s="5"/>
    </row>
    <row r="24" spans="1:23" ht="12.75" customHeight="1">
      <c r="A24" s="353"/>
      <c r="B24" s="338" t="str">
        <f>BILANCA!B177</f>
        <v xml:space="preserve">Obveze (šifre 23+24+25+26+27+29) </v>
      </c>
      <c r="C24" s="339"/>
      <c r="D24" s="339"/>
      <c r="E24" s="339"/>
      <c r="F24" s="340"/>
      <c r="G24" s="127" t="str">
        <f>BILANCA!C177</f>
        <v>2</v>
      </c>
      <c r="H24" s="275">
        <f>BILANCA!D177</f>
        <v>2425074.0299999998</v>
      </c>
      <c r="I24" s="275">
        <f>BILANCA!E177</f>
        <v>2743006.04</v>
      </c>
      <c r="J24" s="5"/>
      <c r="K24" s="5"/>
      <c r="L24" s="5"/>
      <c r="M24" s="5"/>
      <c r="N24" s="5"/>
      <c r="O24" s="5"/>
      <c r="P24" s="5"/>
      <c r="Q24" s="5"/>
      <c r="R24" s="5"/>
      <c r="S24" s="5"/>
      <c r="T24" s="5"/>
      <c r="U24" s="5"/>
      <c r="V24" s="5"/>
      <c r="W24" s="5"/>
    </row>
    <row r="25" spans="1:23" ht="12.75" customHeight="1">
      <c r="A25" s="354"/>
      <c r="B25" s="341" t="str">
        <f>BILANCA!B251</f>
        <v>Vlastiti izvori (šifre 91 + 922 - 93 + 96 + 97)</v>
      </c>
      <c r="C25" s="342"/>
      <c r="D25" s="342"/>
      <c r="E25" s="342"/>
      <c r="F25" s="343"/>
      <c r="G25" s="128" t="str">
        <f>BILANCA!C251</f>
        <v>9</v>
      </c>
      <c r="H25" s="275">
        <f>BILANCA!D251</f>
        <v>19217917.84</v>
      </c>
      <c r="I25" s="275">
        <f>BILANCA!E251</f>
        <v>19249387.869999997</v>
      </c>
      <c r="J25" s="5"/>
      <c r="K25" s="5"/>
      <c r="L25" s="5"/>
      <c r="M25" s="5"/>
      <c r="N25" s="5"/>
      <c r="O25" s="5"/>
      <c r="P25" s="5"/>
      <c r="Q25" s="5"/>
      <c r="R25" s="5"/>
      <c r="S25" s="5"/>
      <c r="T25" s="5"/>
      <c r="U25" s="5"/>
      <c r="V25" s="5"/>
      <c r="W25" s="5"/>
    </row>
    <row r="26" spans="1:23" ht="48">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4"/>
      <c r="B31" s="341" t="str">
        <f>'RAS-funkcijski'!B141</f>
        <v>Kontrolni zbroj (šifre 01+02+03+04+05+06+07+08+09+10)</v>
      </c>
      <c r="C31" s="342"/>
      <c r="D31" s="342"/>
      <c r="E31" s="342"/>
      <c r="F31" s="343"/>
      <c r="G31" s="128" t="str">
        <f>'RAS-funkcijski'!C141</f>
        <v>R1</v>
      </c>
      <c r="H31" s="275">
        <f>'RAS-funkcijski'!D141</f>
        <v>28022358.219999999</v>
      </c>
      <c r="I31" s="275">
        <f>'RAS-funkcijski'!E141</f>
        <v>30372297.719999995</v>
      </c>
      <c r="J31" s="5"/>
      <c r="K31" s="5"/>
      <c r="L31" s="5"/>
      <c r="M31" s="5"/>
      <c r="N31" s="5"/>
      <c r="O31" s="5"/>
      <c r="P31" s="5"/>
      <c r="Q31" s="5"/>
      <c r="R31" s="5"/>
      <c r="S31" s="5"/>
      <c r="T31" s="5"/>
      <c r="U31" s="5"/>
      <c r="V31" s="5"/>
      <c r="W31" s="5"/>
    </row>
    <row r="32" spans="1:23" ht="29.25" customHeight="1">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c r="A33" s="352" t="s">
        <v>1981</v>
      </c>
      <c r="B33" s="349" t="str">
        <f>'P-VRIO'!B5</f>
        <v>Promjene u vrijednosti i obujmu imovine (šifre 91511+91512)</v>
      </c>
      <c r="C33" s="336"/>
      <c r="D33" s="336"/>
      <c r="E33" s="336"/>
      <c r="F33" s="337"/>
      <c r="G33" s="126" t="str">
        <f>'P-VRIO'!C5</f>
        <v>9151</v>
      </c>
      <c r="H33" s="275">
        <f>'P-VRIO'!D5</f>
        <v>0</v>
      </c>
      <c r="I33" s="275">
        <f>'P-VRIO'!E5</f>
        <v>962058.39999999991</v>
      </c>
      <c r="J33" s="5"/>
      <c r="K33" s="5"/>
      <c r="L33" s="5"/>
      <c r="M33" s="5"/>
      <c r="N33" s="5"/>
      <c r="O33" s="5"/>
      <c r="P33" s="5"/>
      <c r="Q33" s="5"/>
      <c r="R33" s="5"/>
      <c r="S33" s="5"/>
      <c r="T33" s="5"/>
      <c r="U33" s="5"/>
      <c r="V33" s="5"/>
      <c r="W33" s="5"/>
    </row>
    <row r="34" spans="1:23" ht="12.75" customHeight="1">
      <c r="A34" s="353"/>
      <c r="B34" s="350" t="str">
        <f>'P-VRIO'!B22</f>
        <v>Promjene u obujmu imovine (šifre P016+P023)</v>
      </c>
      <c r="C34" s="339"/>
      <c r="D34" s="339"/>
      <c r="E34" s="339"/>
      <c r="F34" s="340"/>
      <c r="G34" s="127" t="str">
        <f>'P-VRIO'!C22</f>
        <v>91512</v>
      </c>
      <c r="H34" s="275">
        <f>'P-VRIO'!D22</f>
        <v>0</v>
      </c>
      <c r="I34" s="275">
        <f>'P-VRIO'!E22</f>
        <v>4665.58</v>
      </c>
      <c r="J34" s="5"/>
      <c r="K34" s="5"/>
      <c r="L34" s="5"/>
      <c r="M34" s="5"/>
      <c r="N34" s="5"/>
      <c r="O34" s="5"/>
      <c r="P34" s="5"/>
      <c r="Q34" s="5"/>
      <c r="R34" s="5"/>
      <c r="S34" s="5"/>
      <c r="T34" s="5"/>
      <c r="U34" s="5"/>
      <c r="V34" s="5"/>
      <c r="W34" s="5"/>
    </row>
    <row r="35" spans="1:23" ht="12.75" customHeight="1">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c r="A38" s="352" t="s">
        <v>1982</v>
      </c>
      <c r="B38" s="335" t="str">
        <f>OBVEZE!B5</f>
        <v>Stanje obveza 1. siječnja (=stanju obveza iz Izvještaja o obvezama na 31. prosinca prethodne godine)</v>
      </c>
      <c r="C38" s="336"/>
      <c r="D38" s="336"/>
      <c r="E38" s="336"/>
      <c r="F38" s="337"/>
      <c r="G38" s="126" t="str">
        <f>OBVEZE!C5</f>
        <v>V001</v>
      </c>
      <c r="H38" s="275">
        <f>OBVEZE!D5</f>
        <v>2421376.33</v>
      </c>
      <c r="I38" s="275" t="s">
        <v>1993</v>
      </c>
      <c r="J38" s="5"/>
      <c r="K38" s="5"/>
      <c r="L38" s="5"/>
      <c r="M38" s="5"/>
      <c r="N38" s="5"/>
      <c r="O38" s="5"/>
      <c r="P38" s="5"/>
      <c r="Q38" s="5"/>
      <c r="R38" s="5"/>
      <c r="S38" s="5"/>
      <c r="T38" s="5"/>
      <c r="U38" s="5"/>
      <c r="V38" s="5"/>
      <c r="W38" s="5"/>
    </row>
    <row r="39" spans="1:23" ht="12.75" customHeight="1">
      <c r="A39" s="353"/>
      <c r="B39" s="338" t="str">
        <f>OBVEZE!B44</f>
        <v>Stanje obveza na kraju izvještajnog razdoblja (šifre V001+V002-V004) i (šifre V007+V009)</v>
      </c>
      <c r="C39" s="339"/>
      <c r="D39" s="339"/>
      <c r="E39" s="339"/>
      <c r="F39" s="340"/>
      <c r="G39" s="127" t="str">
        <f>OBVEZE!C44</f>
        <v>V006</v>
      </c>
      <c r="H39" s="275" t="s">
        <v>1993</v>
      </c>
      <c r="I39" s="275">
        <f>OBVEZE!D44</f>
        <v>2742018.2600000016</v>
      </c>
      <c r="J39" s="5"/>
      <c r="K39" s="5"/>
      <c r="L39" s="5"/>
      <c r="M39" s="5"/>
      <c r="N39" s="5"/>
      <c r="O39" s="5"/>
      <c r="P39" s="5"/>
      <c r="Q39" s="5"/>
      <c r="R39" s="5"/>
      <c r="S39" s="5"/>
      <c r="T39" s="5"/>
      <c r="U39" s="5"/>
      <c r="V39" s="5"/>
      <c r="W39" s="5"/>
    </row>
    <row r="40" spans="1:23" ht="12.75" customHeight="1">
      <c r="A40" s="353"/>
      <c r="B40" s="338" t="str">
        <f>OBVEZE!B45</f>
        <v>Stanje dospjelih obveza na kraju izvještajnog razdoblja (šifre V008+D23+D24 + 'D dio 25,26' + D27)</v>
      </c>
      <c r="C40" s="339"/>
      <c r="D40" s="339"/>
      <c r="E40" s="339"/>
      <c r="F40" s="340"/>
      <c r="G40" s="127" t="str">
        <f>OBVEZE!C45</f>
        <v>V007</v>
      </c>
      <c r="H40" s="275" t="s">
        <v>1993</v>
      </c>
      <c r="I40" s="275">
        <f>OBVEZE!D45</f>
        <v>4692.93</v>
      </c>
      <c r="J40" s="5"/>
      <c r="K40" s="5"/>
      <c r="L40" s="5"/>
      <c r="M40" s="5"/>
      <c r="N40" s="5"/>
      <c r="O40" s="5"/>
      <c r="P40" s="5"/>
      <c r="Q40" s="5"/>
      <c r="R40" s="5"/>
      <c r="S40" s="5"/>
      <c r="T40" s="5"/>
      <c r="U40" s="5"/>
      <c r="V40" s="5"/>
      <c r="W40" s="5"/>
    </row>
    <row r="41" spans="1:23" ht="12.75" customHeight="1">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2737325.33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95" zoomScaleNormal="100" workbookViewId="0">
      <selection activeCell="E639" sqref="E639"/>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1" t="s">
        <v>6</v>
      </c>
      <c r="B2" s="372"/>
      <c r="C2" s="372"/>
      <c r="D2" s="372"/>
      <c r="E2" s="372"/>
      <c r="F2" s="372"/>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3" t="s">
        <v>14</v>
      </c>
      <c r="B5" s="374"/>
      <c r="C5" s="166"/>
      <c r="D5" s="52"/>
      <c r="E5" s="52"/>
      <c r="F5" s="44"/>
    </row>
    <row r="6" spans="1:24" ht="12.75" customHeight="1">
      <c r="A6" s="63">
        <v>6</v>
      </c>
      <c r="B6" s="220" t="s">
        <v>15</v>
      </c>
      <c r="C6" s="247" t="s">
        <v>16</v>
      </c>
      <c r="D6" s="60">
        <f>D7+D43+D49+D82+D106+D125+D134+D140</f>
        <v>28588114.52</v>
      </c>
      <c r="E6" s="60">
        <f>E7+E43+E49+E82+E106+E125+E134+E140</f>
        <v>30487379.859999999</v>
      </c>
      <c r="F6" s="45">
        <f t="shared" ref="F6:F132" si="0">IF(D6&lt;&gt;0,IF(E6/D6&gt;=100,"&gt;&gt;100",E6/D6*100),"-")</f>
        <v>106.64354880302194</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1573110.6300000001</v>
      </c>
      <c r="E49" s="60">
        <f>E50+E53+E58+E61+E64+E68+E71+E74+E77</f>
        <v>2017421.9</v>
      </c>
      <c r="F49" s="45">
        <f t="shared" si="0"/>
        <v>128.24412101264613</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938.91</v>
      </c>
      <c r="E61" s="60">
        <f t="shared" si="10"/>
        <v>176908.68</v>
      </c>
      <c r="F61" s="45" t="str">
        <f t="shared" si="0"/>
        <v>&gt;&gt;100</v>
      </c>
    </row>
    <row r="62" spans="1:6" ht="12.75" customHeight="1">
      <c r="A62" s="63">
        <v>6341</v>
      </c>
      <c r="B62" s="65" t="s">
        <v>127</v>
      </c>
      <c r="C62" s="247" t="s">
        <v>128</v>
      </c>
      <c r="D62" s="194">
        <v>938.91</v>
      </c>
      <c r="E62" s="194">
        <v>176908.68</v>
      </c>
      <c r="F62" s="45" t="str">
        <f t="shared" si="0"/>
        <v>&gt;&gt;100</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182495.9</v>
      </c>
      <c r="E68" s="60">
        <f t="shared" si="11"/>
        <v>0</v>
      </c>
      <c r="F68" s="45">
        <f t="shared" si="0"/>
        <v>0</v>
      </c>
    </row>
    <row r="69" spans="1:6" ht="12.75" customHeight="1">
      <c r="A69" s="63" t="s">
        <v>141</v>
      </c>
      <c r="B69" s="64" t="s">
        <v>142</v>
      </c>
      <c r="C69" s="247" t="s">
        <v>141</v>
      </c>
      <c r="D69" s="194">
        <v>182495.9</v>
      </c>
      <c r="E69" s="194"/>
      <c r="F69" s="45">
        <f t="shared" si="0"/>
        <v>0</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1389675.82</v>
      </c>
      <c r="E74" s="60">
        <f t="shared" si="13"/>
        <v>1840513.22</v>
      </c>
      <c r="F74" s="45">
        <f t="shared" si="0"/>
        <v>132.44191152437264</v>
      </c>
    </row>
    <row r="75" spans="1:6" ht="12.75" customHeight="1">
      <c r="A75" s="63" t="s">
        <v>153</v>
      </c>
      <c r="B75" s="65" t="s">
        <v>154</v>
      </c>
      <c r="C75" s="247" t="s">
        <v>153</v>
      </c>
      <c r="D75" s="194">
        <v>1372667.96</v>
      </c>
      <c r="E75" s="194">
        <v>1840513.22</v>
      </c>
      <c r="F75" s="45">
        <f t="shared" si="0"/>
        <v>134.08291543426131</v>
      </c>
    </row>
    <row r="76" spans="1:6" ht="12.75" customHeight="1">
      <c r="A76" s="63" t="s">
        <v>155</v>
      </c>
      <c r="B76" s="65" t="s">
        <v>156</v>
      </c>
      <c r="C76" s="247" t="s">
        <v>155</v>
      </c>
      <c r="D76" s="194">
        <v>17007.86</v>
      </c>
      <c r="E76" s="194"/>
      <c r="F76" s="45">
        <f t="shared" si="0"/>
        <v>0</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141.05000000000001</v>
      </c>
      <c r="F82" s="45" t="str">
        <f t="shared" si="0"/>
        <v>-</v>
      </c>
    </row>
    <row r="83" spans="1:6" ht="12.75" customHeight="1">
      <c r="A83" s="63">
        <v>641</v>
      </c>
      <c r="B83" s="64" t="s">
        <v>169</v>
      </c>
      <c r="C83" s="247" t="s">
        <v>170</v>
      </c>
      <c r="D83" s="60">
        <f t="shared" ref="D83:E83" si="16">SUM(D84:D90)</f>
        <v>0</v>
      </c>
      <c r="E83" s="60">
        <f t="shared" si="16"/>
        <v>141.05000000000001</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v>141.05000000000001</v>
      </c>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1547592.03</v>
      </c>
      <c r="E106" s="60">
        <f>E107+E112+E120+E124</f>
        <v>1682939.46</v>
      </c>
      <c r="F106" s="45">
        <f t="shared" si="0"/>
        <v>108.74567892418003</v>
      </c>
    </row>
    <row r="107" spans="1:6" ht="12.75" customHeight="1">
      <c r="A107" s="63">
        <v>651</v>
      </c>
      <c r="B107" s="64" t="s">
        <v>217</v>
      </c>
      <c r="C107" s="247" t="s">
        <v>218</v>
      </c>
      <c r="D107" s="60">
        <f t="shared" ref="D107:E107" si="19">SUM(D108:D111)</f>
        <v>0</v>
      </c>
      <c r="E107" s="60">
        <f t="shared" si="19"/>
        <v>125</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v>125</v>
      </c>
      <c r="F111" s="45" t="str">
        <f t="shared" si="0"/>
        <v>-</v>
      </c>
    </row>
    <row r="112" spans="1:6" ht="12.75" customHeight="1">
      <c r="A112" s="63">
        <v>652</v>
      </c>
      <c r="B112" s="64" t="s">
        <v>227</v>
      </c>
      <c r="C112" s="247" t="s">
        <v>228</v>
      </c>
      <c r="D112" s="60">
        <f t="shared" ref="D112:E112" si="20">SUM(D113:D119)</f>
        <v>1547592.03</v>
      </c>
      <c r="E112" s="60">
        <f t="shared" si="20"/>
        <v>1682814.46</v>
      </c>
      <c r="F112" s="45">
        <f t="shared" si="0"/>
        <v>108.73760186009744</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1547592.03</v>
      </c>
      <c r="E117" s="194">
        <v>1682814.46</v>
      </c>
      <c r="F117" s="45">
        <f t="shared" si="0"/>
        <v>108.73760186009744</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1594350.44</v>
      </c>
      <c r="E125" s="60">
        <f t="shared" si="22"/>
        <v>1647590.1199999999</v>
      </c>
      <c r="F125" s="45">
        <f t="shared" si="0"/>
        <v>103.33927088200257</v>
      </c>
    </row>
    <row r="126" spans="1:6" ht="12.75" customHeight="1">
      <c r="A126" s="63">
        <v>661</v>
      </c>
      <c r="B126" s="65" t="s">
        <v>255</v>
      </c>
      <c r="C126" s="247" t="s">
        <v>256</v>
      </c>
      <c r="D126" s="60">
        <f t="shared" ref="D126:E126" si="23">SUM(D127:D128)</f>
        <v>1592235.44</v>
      </c>
      <c r="E126" s="60">
        <f t="shared" si="23"/>
        <v>1640923.17</v>
      </c>
      <c r="F126" s="45">
        <f t="shared" si="0"/>
        <v>103.05782227784101</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1592235.44</v>
      </c>
      <c r="E128" s="194">
        <v>1640923.17</v>
      </c>
      <c r="F128" s="45">
        <f t="shared" si="0"/>
        <v>103.05782227784101</v>
      </c>
    </row>
    <row r="129" spans="1:6" ht="36">
      <c r="A129" s="63">
        <v>663</v>
      </c>
      <c r="B129" s="182" t="s">
        <v>261</v>
      </c>
      <c r="C129" s="247" t="s">
        <v>262</v>
      </c>
      <c r="D129" s="60">
        <f t="shared" ref="D129:E129" si="24">SUM(D130:D133)</f>
        <v>2115</v>
      </c>
      <c r="E129" s="60">
        <f t="shared" si="24"/>
        <v>6666.95</v>
      </c>
      <c r="F129" s="45">
        <f t="shared" si="0"/>
        <v>315.22222222222223</v>
      </c>
    </row>
    <row r="130" spans="1:6" ht="12.75" customHeight="1">
      <c r="A130" s="63">
        <v>6631</v>
      </c>
      <c r="B130" s="65" t="s">
        <v>263</v>
      </c>
      <c r="C130" s="247" t="s">
        <v>264</v>
      </c>
      <c r="D130" s="194">
        <v>2115</v>
      </c>
      <c r="E130" s="194">
        <v>1478.04</v>
      </c>
      <c r="F130" s="45">
        <f t="shared" si="0"/>
        <v>69.883687943262402</v>
      </c>
    </row>
    <row r="131" spans="1:6" ht="12.75" customHeight="1">
      <c r="A131" s="63">
        <v>6632</v>
      </c>
      <c r="B131" s="182" t="s">
        <v>265</v>
      </c>
      <c r="C131" s="247" t="s">
        <v>266</v>
      </c>
      <c r="D131" s="194">
        <v>0</v>
      </c>
      <c r="E131" s="194">
        <v>5188.91</v>
      </c>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23777261.830000002</v>
      </c>
      <c r="E134" s="60">
        <f t="shared" si="25"/>
        <v>25037652.479999997</v>
      </c>
      <c r="F134" s="45">
        <f t="shared" ref="F134:F229" si="26">IF(D134&lt;&gt;0,IF(E134/D134&gt;=100,"&gt;&gt;100",E134/D134*100),"-")</f>
        <v>105.30082336230049</v>
      </c>
    </row>
    <row r="135" spans="1:6" ht="24">
      <c r="A135" s="63">
        <v>671</v>
      </c>
      <c r="B135" s="182" t="s">
        <v>273</v>
      </c>
      <c r="C135" s="247" t="s">
        <v>274</v>
      </c>
      <c r="D135" s="60">
        <f t="shared" ref="D135:E135" si="27">SUM(D136:D138)</f>
        <v>2286311.66</v>
      </c>
      <c r="E135" s="60">
        <f t="shared" si="27"/>
        <v>2414646.7599999998</v>
      </c>
      <c r="F135" s="45">
        <f t="shared" si="26"/>
        <v>105.61319360983357</v>
      </c>
    </row>
    <row r="136" spans="1:6" ht="12.75" customHeight="1">
      <c r="A136" s="63">
        <v>6711</v>
      </c>
      <c r="B136" s="65" t="s">
        <v>275</v>
      </c>
      <c r="C136" s="247" t="s">
        <v>276</v>
      </c>
      <c r="D136" s="194">
        <v>1483829.77</v>
      </c>
      <c r="E136" s="194">
        <v>1373112.04</v>
      </c>
      <c r="F136" s="45">
        <f t="shared" si="26"/>
        <v>92.538380598739437</v>
      </c>
    </row>
    <row r="137" spans="1:6" ht="24">
      <c r="A137" s="63">
        <v>6712</v>
      </c>
      <c r="B137" s="182" t="s">
        <v>277</v>
      </c>
      <c r="C137" s="247" t="s">
        <v>278</v>
      </c>
      <c r="D137" s="194">
        <v>802481.89</v>
      </c>
      <c r="E137" s="194">
        <v>1041534.72</v>
      </c>
      <c r="F137" s="45">
        <f t="shared" si="26"/>
        <v>129.78918689367555</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21490950.170000002</v>
      </c>
      <c r="E139" s="194">
        <v>22623005.719999999</v>
      </c>
      <c r="F139" s="45">
        <f t="shared" si="26"/>
        <v>105.26759189819477</v>
      </c>
    </row>
    <row r="140" spans="1:6" ht="12.75" customHeight="1">
      <c r="A140" s="63">
        <v>68</v>
      </c>
      <c r="B140" s="65" t="s">
        <v>283</v>
      </c>
      <c r="C140" s="247" t="s">
        <v>284</v>
      </c>
      <c r="D140" s="60">
        <f t="shared" ref="D140:E140" si="28">D141+D151</f>
        <v>95799.59</v>
      </c>
      <c r="E140" s="60">
        <f t="shared" si="28"/>
        <v>101634.85</v>
      </c>
      <c r="F140" s="45">
        <f t="shared" si="26"/>
        <v>106.09111166342153</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95799.59</v>
      </c>
      <c r="E151" s="194">
        <v>101634.85</v>
      </c>
      <c r="F151" s="45">
        <f t="shared" si="26"/>
        <v>106.09111166342153</v>
      </c>
    </row>
    <row r="152" spans="1:6" ht="12.75" customHeight="1">
      <c r="A152" s="63">
        <v>3</v>
      </c>
      <c r="B152" s="64" t="s">
        <v>307</v>
      </c>
      <c r="C152" s="247" t="s">
        <v>13</v>
      </c>
      <c r="D152" s="60">
        <f>D153+D164+D202+D221+D230+D262+D273</f>
        <v>27219421.980000004</v>
      </c>
      <c r="E152" s="60">
        <f>E153+E164+E202+E221+E230+E262+E273</f>
        <v>29317998.999999996</v>
      </c>
      <c r="F152" s="45">
        <f t="shared" si="26"/>
        <v>107.70985152271773</v>
      </c>
    </row>
    <row r="153" spans="1:6" ht="12.75" customHeight="1">
      <c r="A153" s="63">
        <v>31</v>
      </c>
      <c r="B153" s="64" t="s">
        <v>308</v>
      </c>
      <c r="C153" s="247" t="s">
        <v>3</v>
      </c>
      <c r="D153" s="60">
        <f t="shared" ref="D153:E153" si="30">D154+D159+D160</f>
        <v>21384665.900000002</v>
      </c>
      <c r="E153" s="60">
        <f t="shared" si="30"/>
        <v>23434682.639999997</v>
      </c>
      <c r="F153" s="45">
        <f t="shared" si="26"/>
        <v>109.58638657057529</v>
      </c>
    </row>
    <row r="154" spans="1:6" ht="12.75" customHeight="1">
      <c r="A154" s="63">
        <v>311</v>
      </c>
      <c r="B154" s="64" t="s">
        <v>309</v>
      </c>
      <c r="C154" s="247" t="s">
        <v>310</v>
      </c>
      <c r="D154" s="60">
        <f t="shared" ref="D154:E154" si="31">SUM(D155:D158)</f>
        <v>18259272.150000002</v>
      </c>
      <c r="E154" s="60">
        <f t="shared" si="31"/>
        <v>19919593.189999998</v>
      </c>
      <c r="F154" s="45">
        <f t="shared" si="26"/>
        <v>109.0930297021724</v>
      </c>
    </row>
    <row r="155" spans="1:6" ht="12.75" customHeight="1">
      <c r="A155" s="63">
        <v>3111</v>
      </c>
      <c r="B155" s="64" t="s">
        <v>311</v>
      </c>
      <c r="C155" s="247" t="s">
        <v>312</v>
      </c>
      <c r="D155" s="194">
        <v>18042374.120000001</v>
      </c>
      <c r="E155" s="194">
        <v>19591413.489999998</v>
      </c>
      <c r="F155" s="45">
        <f t="shared" si="26"/>
        <v>108.5855628516365</v>
      </c>
    </row>
    <row r="156" spans="1:6" ht="12.75" customHeight="1">
      <c r="A156" s="63">
        <v>3112</v>
      </c>
      <c r="B156" s="64" t="s">
        <v>313</v>
      </c>
      <c r="C156" s="247" t="s">
        <v>314</v>
      </c>
      <c r="D156" s="194">
        <v>1926.36</v>
      </c>
      <c r="E156" s="194">
        <v>1926.36</v>
      </c>
      <c r="F156" s="45">
        <f t="shared" si="26"/>
        <v>100</v>
      </c>
    </row>
    <row r="157" spans="1:6" ht="12.75" customHeight="1">
      <c r="A157" s="63">
        <v>3113</v>
      </c>
      <c r="B157" s="65" t="s">
        <v>315</v>
      </c>
      <c r="C157" s="247" t="s">
        <v>316</v>
      </c>
      <c r="D157" s="194">
        <v>214971.67</v>
      </c>
      <c r="E157" s="194">
        <v>326253.34000000003</v>
      </c>
      <c r="F157" s="45">
        <f t="shared" si="26"/>
        <v>151.76573731785217</v>
      </c>
    </row>
    <row r="158" spans="1:6" ht="12.75" customHeight="1">
      <c r="A158" s="63">
        <v>3114</v>
      </c>
      <c r="B158" s="65" t="s">
        <v>317</v>
      </c>
      <c r="C158" s="247" t="s">
        <v>318</v>
      </c>
      <c r="D158" s="194">
        <v>0</v>
      </c>
      <c r="E158" s="194"/>
      <c r="F158" s="45" t="str">
        <f t="shared" si="26"/>
        <v>-</v>
      </c>
    </row>
    <row r="159" spans="1:6" ht="12.75" customHeight="1">
      <c r="A159" s="63">
        <v>312</v>
      </c>
      <c r="B159" s="65" t="s">
        <v>319</v>
      </c>
      <c r="C159" s="247" t="s">
        <v>320</v>
      </c>
      <c r="D159" s="194">
        <v>680380.56</v>
      </c>
      <c r="E159" s="194">
        <v>725594.16</v>
      </c>
      <c r="F159" s="45">
        <f t="shared" si="26"/>
        <v>106.64533977866739</v>
      </c>
    </row>
    <row r="160" spans="1:6" ht="12.75" customHeight="1">
      <c r="A160" s="63">
        <v>313</v>
      </c>
      <c r="B160" s="65" t="s">
        <v>321</v>
      </c>
      <c r="C160" s="247" t="s">
        <v>322</v>
      </c>
      <c r="D160" s="60">
        <f t="shared" ref="D160:E160" si="32">SUM(D161:D163)</f>
        <v>2445013.19</v>
      </c>
      <c r="E160" s="60">
        <f t="shared" si="32"/>
        <v>2789495.29</v>
      </c>
      <c r="F160" s="45">
        <f t="shared" si="26"/>
        <v>114.08917143714878</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2445013.19</v>
      </c>
      <c r="E162" s="194">
        <v>2789495.29</v>
      </c>
      <c r="F162" s="45">
        <f t="shared" si="26"/>
        <v>114.08917143714878</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5739890.3700000001</v>
      </c>
      <c r="E164" s="60">
        <f>E165+E170+E178+E188+E189+E194</f>
        <v>5831752.8799999999</v>
      </c>
      <c r="F164" s="45">
        <f t="shared" si="26"/>
        <v>101.60042272723754</v>
      </c>
    </row>
    <row r="165" spans="1:6" ht="12.75" customHeight="1">
      <c r="A165" s="63">
        <v>321</v>
      </c>
      <c r="B165" s="64" t="s">
        <v>331</v>
      </c>
      <c r="C165" s="247" t="s">
        <v>332</v>
      </c>
      <c r="D165" s="60">
        <f t="shared" ref="D165:E165" si="33">SUM(D166:D169)</f>
        <v>609517.47</v>
      </c>
      <c r="E165" s="60">
        <f t="shared" si="33"/>
        <v>636959.52000000014</v>
      </c>
      <c r="F165" s="45">
        <f t="shared" si="26"/>
        <v>104.50225815512724</v>
      </c>
    </row>
    <row r="166" spans="1:6" ht="12.75" customHeight="1">
      <c r="A166" s="63">
        <v>3211</v>
      </c>
      <c r="B166" s="64" t="s">
        <v>333</v>
      </c>
      <c r="C166" s="247" t="s">
        <v>334</v>
      </c>
      <c r="D166" s="194">
        <v>12100.43</v>
      </c>
      <c r="E166" s="194">
        <v>14407.06</v>
      </c>
      <c r="F166" s="45">
        <f t="shared" si="26"/>
        <v>119.06238042780298</v>
      </c>
    </row>
    <row r="167" spans="1:6" ht="12.75" customHeight="1">
      <c r="A167" s="63">
        <v>3212</v>
      </c>
      <c r="B167" s="64" t="s">
        <v>335</v>
      </c>
      <c r="C167" s="247" t="s">
        <v>336</v>
      </c>
      <c r="D167" s="194">
        <v>558657.35</v>
      </c>
      <c r="E167" s="194">
        <v>587701.81000000006</v>
      </c>
      <c r="F167" s="45">
        <f t="shared" si="26"/>
        <v>105.19897572277534</v>
      </c>
    </row>
    <row r="168" spans="1:6" ht="12.75" customHeight="1">
      <c r="A168" s="63">
        <v>3213</v>
      </c>
      <c r="B168" s="64" t="s">
        <v>337</v>
      </c>
      <c r="C168" s="247" t="s">
        <v>338</v>
      </c>
      <c r="D168" s="194">
        <v>19856.32</v>
      </c>
      <c r="E168" s="194">
        <v>13823.85</v>
      </c>
      <c r="F168" s="45">
        <f t="shared" si="26"/>
        <v>69.619395738988899</v>
      </c>
    </row>
    <row r="169" spans="1:6" ht="12.75" customHeight="1">
      <c r="A169" s="63">
        <v>3214</v>
      </c>
      <c r="B169" s="64" t="s">
        <v>339</v>
      </c>
      <c r="C169" s="247" t="s">
        <v>340</v>
      </c>
      <c r="D169" s="194">
        <v>18903.37</v>
      </c>
      <c r="E169" s="194">
        <v>21026.799999999999</v>
      </c>
      <c r="F169" s="45">
        <f t="shared" si="26"/>
        <v>111.2330764302873</v>
      </c>
    </row>
    <row r="170" spans="1:6" ht="12.75" customHeight="1">
      <c r="A170" s="63">
        <v>322</v>
      </c>
      <c r="B170" s="64" t="s">
        <v>341</v>
      </c>
      <c r="C170" s="247" t="s">
        <v>342</v>
      </c>
      <c r="D170" s="60">
        <f t="shared" ref="D170:E170" si="34">SUM(D171:D177)</f>
        <v>1974542.74</v>
      </c>
      <c r="E170" s="60">
        <f t="shared" si="34"/>
        <v>1224456.8600000001</v>
      </c>
      <c r="F170" s="45">
        <f t="shared" si="26"/>
        <v>62.012173005685369</v>
      </c>
    </row>
    <row r="171" spans="1:6" ht="12.75" customHeight="1">
      <c r="A171" s="63">
        <v>3221</v>
      </c>
      <c r="B171" s="64" t="s">
        <v>343</v>
      </c>
      <c r="C171" s="247" t="s">
        <v>344</v>
      </c>
      <c r="D171" s="194">
        <v>143577.15</v>
      </c>
      <c r="E171" s="194">
        <v>132834.88</v>
      </c>
      <c r="F171" s="45">
        <f t="shared" si="26"/>
        <v>92.5181200490468</v>
      </c>
    </row>
    <row r="172" spans="1:6" ht="12.75" customHeight="1">
      <c r="A172" s="63">
        <v>3222</v>
      </c>
      <c r="B172" s="64" t="s">
        <v>345</v>
      </c>
      <c r="C172" s="247" t="s">
        <v>346</v>
      </c>
      <c r="D172" s="194">
        <v>1014320.43</v>
      </c>
      <c r="E172" s="194">
        <v>317867.63</v>
      </c>
      <c r="F172" s="45">
        <f t="shared" si="26"/>
        <v>31.337989514812392</v>
      </c>
    </row>
    <row r="173" spans="1:6" ht="12.75" customHeight="1">
      <c r="A173" s="63">
        <v>3223</v>
      </c>
      <c r="B173" s="65" t="s">
        <v>347</v>
      </c>
      <c r="C173" s="247" t="s">
        <v>348</v>
      </c>
      <c r="D173" s="194">
        <v>656429.06999999995</v>
      </c>
      <c r="E173" s="194">
        <v>636681.18999999994</v>
      </c>
      <c r="F173" s="45">
        <f t="shared" si="26"/>
        <v>96.991620130412571</v>
      </c>
    </row>
    <row r="174" spans="1:6" ht="12.75" customHeight="1">
      <c r="A174" s="63">
        <v>3224</v>
      </c>
      <c r="B174" s="65" t="s">
        <v>349</v>
      </c>
      <c r="C174" s="247" t="s">
        <v>350</v>
      </c>
      <c r="D174" s="194">
        <v>106356.53</v>
      </c>
      <c r="E174" s="194">
        <v>87765.26</v>
      </c>
      <c r="F174" s="45">
        <f t="shared" si="26"/>
        <v>82.51986032263369</v>
      </c>
    </row>
    <row r="175" spans="1:6" ht="12.75" customHeight="1">
      <c r="A175" s="63">
        <v>3225</v>
      </c>
      <c r="B175" s="65" t="s">
        <v>351</v>
      </c>
      <c r="C175" s="247" t="s">
        <v>352</v>
      </c>
      <c r="D175" s="194">
        <v>33164.32</v>
      </c>
      <c r="E175" s="194">
        <v>48620.84</v>
      </c>
      <c r="F175" s="45">
        <f t="shared" si="26"/>
        <v>146.60587040530305</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20695.240000000002</v>
      </c>
      <c r="E177" s="194">
        <v>687.06</v>
      </c>
      <c r="F177" s="45">
        <f t="shared" si="26"/>
        <v>3.3198938499867596</v>
      </c>
    </row>
    <row r="178" spans="1:6" ht="12.75" customHeight="1">
      <c r="A178" s="63">
        <v>323</v>
      </c>
      <c r="B178" s="65" t="s">
        <v>357</v>
      </c>
      <c r="C178" s="247" t="s">
        <v>358</v>
      </c>
      <c r="D178" s="60">
        <f t="shared" ref="D178:E178" si="35">SUM(D179:D187)</f>
        <v>3017833.7800000003</v>
      </c>
      <c r="E178" s="60">
        <f t="shared" si="35"/>
        <v>3009101.57</v>
      </c>
      <c r="F178" s="45">
        <f t="shared" si="26"/>
        <v>99.710646422680028</v>
      </c>
    </row>
    <row r="179" spans="1:6" ht="12.75" customHeight="1">
      <c r="A179" s="63">
        <v>3231</v>
      </c>
      <c r="B179" s="65" t="s">
        <v>359</v>
      </c>
      <c r="C179" s="247" t="s">
        <v>360</v>
      </c>
      <c r="D179" s="194">
        <v>112326.6</v>
      </c>
      <c r="E179" s="194">
        <v>110128.1</v>
      </c>
      <c r="F179" s="45">
        <f t="shared" si="26"/>
        <v>98.042761020096762</v>
      </c>
    </row>
    <row r="180" spans="1:6" ht="12.75" customHeight="1">
      <c r="A180" s="63">
        <v>3232</v>
      </c>
      <c r="B180" s="65" t="s">
        <v>361</v>
      </c>
      <c r="C180" s="247" t="s">
        <v>362</v>
      </c>
      <c r="D180" s="194">
        <v>836136.93</v>
      </c>
      <c r="E180" s="194">
        <v>801842.5</v>
      </c>
      <c r="F180" s="45">
        <f t="shared" si="26"/>
        <v>95.898467252247769</v>
      </c>
    </row>
    <row r="181" spans="1:6" ht="12.75" customHeight="1">
      <c r="A181" s="63">
        <v>3233</v>
      </c>
      <c r="B181" s="65" t="s">
        <v>363</v>
      </c>
      <c r="C181" s="247" t="s">
        <v>364</v>
      </c>
      <c r="D181" s="194">
        <v>6886.6</v>
      </c>
      <c r="E181" s="194">
        <v>7817.2</v>
      </c>
      <c r="F181" s="45">
        <f t="shared" si="26"/>
        <v>113.51319954694623</v>
      </c>
    </row>
    <row r="182" spans="1:6" ht="12.75" customHeight="1">
      <c r="A182" s="63">
        <v>3234</v>
      </c>
      <c r="B182" s="65" t="s">
        <v>365</v>
      </c>
      <c r="C182" s="247" t="s">
        <v>366</v>
      </c>
      <c r="D182" s="194">
        <v>238865.64</v>
      </c>
      <c r="E182" s="194">
        <v>248102.48</v>
      </c>
      <c r="F182" s="45">
        <f t="shared" si="26"/>
        <v>103.86696052224171</v>
      </c>
    </row>
    <row r="183" spans="1:6" ht="12.75" customHeight="1">
      <c r="A183" s="63">
        <v>3235</v>
      </c>
      <c r="B183" s="64" t="s">
        <v>367</v>
      </c>
      <c r="C183" s="247" t="s">
        <v>368</v>
      </c>
      <c r="D183" s="194">
        <v>34562.019999999997</v>
      </c>
      <c r="E183" s="194">
        <v>44507.12</v>
      </c>
      <c r="F183" s="45">
        <f t="shared" si="26"/>
        <v>128.77464916691792</v>
      </c>
    </row>
    <row r="184" spans="1:6" ht="12.75" customHeight="1">
      <c r="A184" s="63">
        <v>3236</v>
      </c>
      <c r="B184" s="64" t="s">
        <v>369</v>
      </c>
      <c r="C184" s="247" t="s">
        <v>370</v>
      </c>
      <c r="D184" s="194">
        <v>771020</v>
      </c>
      <c r="E184" s="194">
        <v>766419.44</v>
      </c>
      <c r="F184" s="45">
        <f t="shared" si="26"/>
        <v>99.403315089102733</v>
      </c>
    </row>
    <row r="185" spans="1:6" ht="12.75" customHeight="1">
      <c r="A185" s="63">
        <v>3237</v>
      </c>
      <c r="B185" s="64" t="s">
        <v>371</v>
      </c>
      <c r="C185" s="247" t="s">
        <v>372</v>
      </c>
      <c r="D185" s="194">
        <v>437868.49</v>
      </c>
      <c r="E185" s="194">
        <v>396718.18</v>
      </c>
      <c r="F185" s="45">
        <f t="shared" si="26"/>
        <v>90.602130333699051</v>
      </c>
    </row>
    <row r="186" spans="1:6" ht="12.75" customHeight="1">
      <c r="A186" s="63">
        <v>3238</v>
      </c>
      <c r="B186" s="64" t="s">
        <v>373</v>
      </c>
      <c r="C186" s="247" t="s">
        <v>374</v>
      </c>
      <c r="D186" s="194">
        <v>253476.55</v>
      </c>
      <c r="E186" s="194">
        <v>264161.28000000003</v>
      </c>
      <c r="F186" s="45">
        <f t="shared" si="26"/>
        <v>104.21527356278126</v>
      </c>
    </row>
    <row r="187" spans="1:6" ht="12.75" customHeight="1">
      <c r="A187" s="63">
        <v>3239</v>
      </c>
      <c r="B187" s="64" t="s">
        <v>375</v>
      </c>
      <c r="C187" s="247" t="s">
        <v>376</v>
      </c>
      <c r="D187" s="194">
        <v>326690.95</v>
      </c>
      <c r="E187" s="194">
        <v>369405.27</v>
      </c>
      <c r="F187" s="45">
        <f t="shared" si="26"/>
        <v>113.07484030396313</v>
      </c>
    </row>
    <row r="188" spans="1:6" ht="12.75" customHeight="1">
      <c r="A188" s="63">
        <v>324</v>
      </c>
      <c r="B188" s="64" t="s">
        <v>377</v>
      </c>
      <c r="C188" s="247" t="s">
        <v>378</v>
      </c>
      <c r="D188" s="194">
        <v>0</v>
      </c>
      <c r="E188" s="194"/>
      <c r="F188" s="45" t="str">
        <f t="shared" si="26"/>
        <v>-</v>
      </c>
    </row>
    <row r="189" spans="1:6" ht="24">
      <c r="A189" s="70" t="s">
        <v>379</v>
      </c>
      <c r="B189" s="65" t="s">
        <v>380</v>
      </c>
      <c r="C189" s="277" t="s">
        <v>379</v>
      </c>
      <c r="D189" s="60">
        <f>SUM(D190:D193)</f>
        <v>0</v>
      </c>
      <c r="E189" s="60">
        <f>SUM(E190:E193)</f>
        <v>800978.37</v>
      </c>
      <c r="F189" s="45" t="str">
        <f>IF(D189&lt;&gt;0,IF(E189/D189&gt;=100,"&gt;&gt;100",E189/D189*100),"-")</f>
        <v>-</v>
      </c>
    </row>
    <row r="190" spans="1:6" ht="12.75" customHeight="1">
      <c r="A190" s="70" t="s">
        <v>381</v>
      </c>
      <c r="B190" s="65" t="s">
        <v>382</v>
      </c>
      <c r="C190" s="277" t="s">
        <v>381</v>
      </c>
      <c r="D190" s="192"/>
      <c r="E190" s="192">
        <v>800978.37</v>
      </c>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137996.37999999998</v>
      </c>
      <c r="E194" s="60">
        <f t="shared" si="36"/>
        <v>160256.56</v>
      </c>
      <c r="F194" s="45">
        <f t="shared" si="26"/>
        <v>116.13098836360783</v>
      </c>
    </row>
    <row r="195" spans="1:6" ht="12.75" customHeight="1">
      <c r="A195" s="63">
        <v>3291</v>
      </c>
      <c r="B195" s="183" t="s">
        <v>391</v>
      </c>
      <c r="C195" s="247" t="s">
        <v>392</v>
      </c>
      <c r="D195" s="194">
        <v>8828.2800000000007</v>
      </c>
      <c r="E195" s="194">
        <v>8801.11</v>
      </c>
      <c r="F195" s="45">
        <f t="shared" si="26"/>
        <v>99.692239031838596</v>
      </c>
    </row>
    <row r="196" spans="1:6" ht="12.75" customHeight="1">
      <c r="A196" s="63">
        <v>3292</v>
      </c>
      <c r="B196" s="64" t="s">
        <v>393</v>
      </c>
      <c r="C196" s="247" t="s">
        <v>394</v>
      </c>
      <c r="D196" s="194">
        <v>36474.660000000003</v>
      </c>
      <c r="E196" s="194">
        <v>36422.35</v>
      </c>
      <c r="F196" s="45">
        <f t="shared" si="26"/>
        <v>99.8565853663886</v>
      </c>
    </row>
    <row r="197" spans="1:6" ht="12.75" customHeight="1">
      <c r="A197" s="63">
        <v>3293</v>
      </c>
      <c r="B197" s="64" t="s">
        <v>395</v>
      </c>
      <c r="C197" s="247" t="s">
        <v>396</v>
      </c>
      <c r="D197" s="194">
        <v>4118.25</v>
      </c>
      <c r="E197" s="194">
        <v>10294.780000000001</v>
      </c>
      <c r="F197" s="45">
        <f t="shared" si="26"/>
        <v>249.97948157591213</v>
      </c>
    </row>
    <row r="198" spans="1:6" ht="12.75" customHeight="1">
      <c r="A198" s="63">
        <v>3294</v>
      </c>
      <c r="B198" s="64" t="s">
        <v>397</v>
      </c>
      <c r="C198" s="247" t="s">
        <v>398</v>
      </c>
      <c r="D198" s="194">
        <v>20983.26</v>
      </c>
      <c r="E198" s="194">
        <v>21402.3</v>
      </c>
      <c r="F198" s="45">
        <f t="shared" si="26"/>
        <v>101.99702048204141</v>
      </c>
    </row>
    <row r="199" spans="1:6" ht="12.75" customHeight="1">
      <c r="A199" s="63">
        <v>3295</v>
      </c>
      <c r="B199" s="64" t="s">
        <v>399</v>
      </c>
      <c r="C199" s="247" t="s">
        <v>400</v>
      </c>
      <c r="D199" s="194">
        <v>6347.98</v>
      </c>
      <c r="E199" s="194">
        <v>6408.08</v>
      </c>
      <c r="F199" s="45">
        <f t="shared" si="26"/>
        <v>100.94675786628189</v>
      </c>
    </row>
    <row r="200" spans="1:6" ht="12.75" customHeight="1">
      <c r="A200" s="63" t="s">
        <v>401</v>
      </c>
      <c r="B200" s="64" t="s">
        <v>402</v>
      </c>
      <c r="C200" s="247" t="s">
        <v>401</v>
      </c>
      <c r="D200" s="194">
        <v>59117.02</v>
      </c>
      <c r="E200" s="194">
        <v>5793.86</v>
      </c>
      <c r="F200" s="45">
        <f t="shared" si="26"/>
        <v>9.8006631592729132</v>
      </c>
    </row>
    <row r="201" spans="1:6" ht="12.75" customHeight="1">
      <c r="A201" s="63">
        <v>3299</v>
      </c>
      <c r="B201" s="64" t="s">
        <v>403</v>
      </c>
      <c r="C201" s="247" t="s">
        <v>404</v>
      </c>
      <c r="D201" s="194">
        <v>2126.9299999999998</v>
      </c>
      <c r="E201" s="194">
        <v>71134.080000000002</v>
      </c>
      <c r="F201" s="45">
        <f t="shared" si="26"/>
        <v>3344.4485714151383</v>
      </c>
    </row>
    <row r="202" spans="1:6" ht="12.75" customHeight="1">
      <c r="A202" s="63">
        <v>34</v>
      </c>
      <c r="B202" s="183" t="s">
        <v>405</v>
      </c>
      <c r="C202" s="247" t="s">
        <v>406</v>
      </c>
      <c r="D202" s="60">
        <f t="shared" ref="D202:E202" si="37">D203+D208+D216</f>
        <v>65460.26</v>
      </c>
      <c r="E202" s="60">
        <f t="shared" si="37"/>
        <v>14491.970000000001</v>
      </c>
      <c r="F202" s="45">
        <f t="shared" si="26"/>
        <v>22.138576901466632</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c r="F209" s="45" t="str">
        <f t="shared" si="26"/>
        <v>-</v>
      </c>
    </row>
    <row r="210" spans="1:6" ht="24">
      <c r="A210" s="63">
        <v>3422</v>
      </c>
      <c r="B210" s="183" t="s">
        <v>421</v>
      </c>
      <c r="C210" s="247" t="s">
        <v>422</v>
      </c>
      <c r="D210" s="194">
        <v>0</v>
      </c>
      <c r="E210" s="194"/>
      <c r="F210" s="45" t="str">
        <f t="shared" si="26"/>
        <v>-</v>
      </c>
    </row>
    <row r="211" spans="1:6" ht="24">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4">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65460.26</v>
      </c>
      <c r="E216" s="60">
        <f t="shared" si="40"/>
        <v>14491.970000000001</v>
      </c>
      <c r="F216" s="45">
        <f t="shared" si="26"/>
        <v>22.138576901466632</v>
      </c>
    </row>
    <row r="217" spans="1:6" ht="12.75" customHeight="1">
      <c r="A217" s="63">
        <v>3431</v>
      </c>
      <c r="B217" s="182" t="s">
        <v>435</v>
      </c>
      <c r="C217" s="247" t="s">
        <v>436</v>
      </c>
      <c r="D217" s="194">
        <v>11216.44</v>
      </c>
      <c r="E217" s="194">
        <v>12329.16</v>
      </c>
      <c r="F217" s="45">
        <f t="shared" si="26"/>
        <v>109.92043821390745</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52887.55</v>
      </c>
      <c r="E219" s="194">
        <v>969.37</v>
      </c>
      <c r="F219" s="45">
        <f t="shared" si="26"/>
        <v>1.8328888367867293</v>
      </c>
    </row>
    <row r="220" spans="1:6" ht="12.75" customHeight="1">
      <c r="A220" s="63">
        <v>3434</v>
      </c>
      <c r="B220" s="65" t="s">
        <v>441</v>
      </c>
      <c r="C220" s="247" t="s">
        <v>442</v>
      </c>
      <c r="D220" s="194">
        <v>1356.27</v>
      </c>
      <c r="E220" s="194">
        <v>1193.44</v>
      </c>
      <c r="F220" s="45">
        <f t="shared" si="26"/>
        <v>87.994278425387279</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4">
      <c r="A229" s="63" t="s">
        <v>459</v>
      </c>
      <c r="B229" s="64" t="s">
        <v>460</v>
      </c>
      <c r="C229" s="247" t="s">
        <v>459</v>
      </c>
      <c r="D229" s="194">
        <v>0</v>
      </c>
      <c r="E229" s="194"/>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24">
      <c r="A236" s="63">
        <v>3622</v>
      </c>
      <c r="B236" s="65" t="s">
        <v>473</v>
      </c>
      <c r="C236" s="247" t="s">
        <v>474</v>
      </c>
      <c r="D236" s="194">
        <v>0</v>
      </c>
      <c r="E236" s="194"/>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4">
      <c r="A240" s="63" t="s">
        <v>481</v>
      </c>
      <c r="B240" s="65" t="s">
        <v>482</v>
      </c>
      <c r="C240" s="248" t="s">
        <v>481</v>
      </c>
      <c r="D240" s="194">
        <v>0</v>
      </c>
      <c r="E240" s="194"/>
      <c r="F240" s="45" t="str">
        <f t="shared" si="44"/>
        <v>-</v>
      </c>
    </row>
    <row r="241" spans="1:6" ht="24">
      <c r="A241" s="63" t="s">
        <v>483</v>
      </c>
      <c r="B241" s="65" t="s">
        <v>484</v>
      </c>
      <c r="C241" s="248" t="s">
        <v>483</v>
      </c>
      <c r="D241" s="194">
        <v>0</v>
      </c>
      <c r="E241" s="194"/>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c r="F251" s="45" t="str">
        <f t="shared" si="51"/>
        <v>-</v>
      </c>
    </row>
    <row r="252" spans="1:6" ht="24">
      <c r="A252" s="63">
        <v>3673</v>
      </c>
      <c r="B252" s="64" t="s">
        <v>502</v>
      </c>
      <c r="C252" s="247" t="s">
        <v>503</v>
      </c>
      <c r="D252" s="194">
        <v>0</v>
      </c>
      <c r="E252" s="194"/>
      <c r="F252" s="45" t="str">
        <f t="shared" si="51"/>
        <v>-</v>
      </c>
    </row>
    <row r="253" spans="1:6" ht="24">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4">
      <c r="A260" s="63" t="s">
        <v>514</v>
      </c>
      <c r="B260" s="64" t="s">
        <v>163</v>
      </c>
      <c r="C260" s="247" t="s">
        <v>514</v>
      </c>
      <c r="D260" s="194">
        <v>0</v>
      </c>
      <c r="E260" s="194"/>
      <c r="F260" s="45" t="str">
        <f t="shared" si="53"/>
        <v>-</v>
      </c>
    </row>
    <row r="261" spans="1:6" ht="24">
      <c r="A261" s="63" t="s">
        <v>515</v>
      </c>
      <c r="B261" s="64" t="s">
        <v>165</v>
      </c>
      <c r="C261" s="247" t="s">
        <v>515</v>
      </c>
      <c r="D261" s="194">
        <v>0</v>
      </c>
      <c r="E261" s="194"/>
      <c r="F261" s="45" t="str">
        <f t="shared" si="53"/>
        <v>-</v>
      </c>
    </row>
    <row r="262" spans="1:6" ht="24">
      <c r="A262" s="63">
        <v>37</v>
      </c>
      <c r="B262" s="64" t="s">
        <v>516</v>
      </c>
      <c r="C262" s="247" t="s">
        <v>517</v>
      </c>
      <c r="D262" s="60">
        <f t="shared" ref="D262:E262" si="55">D263+D269</f>
        <v>22165.119999999999</v>
      </c>
      <c r="E262" s="60">
        <f t="shared" si="55"/>
        <v>34079.46</v>
      </c>
      <c r="F262" s="45">
        <f t="shared" ref="F262:F268" si="56">IF(D262&lt;&gt;0,IF(E262/D262&gt;=100,"&gt;&gt;100",E262/D262*100),"-")</f>
        <v>153.75265281667774</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c r="F264" s="45" t="str">
        <f t="shared" si="56"/>
        <v>-</v>
      </c>
    </row>
    <row r="265" spans="1:6" ht="24">
      <c r="A265" s="63">
        <v>3712</v>
      </c>
      <c r="B265" s="64" t="s">
        <v>522</v>
      </c>
      <c r="C265" s="247" t="s">
        <v>523</v>
      </c>
      <c r="D265" s="194">
        <v>0</v>
      </c>
      <c r="E265" s="194"/>
      <c r="F265" s="45" t="str">
        <f t="shared" si="56"/>
        <v>-</v>
      </c>
    </row>
    <row r="266" spans="1:6" ht="24">
      <c r="A266" s="63" t="s">
        <v>524</v>
      </c>
      <c r="B266" s="64" t="s">
        <v>525</v>
      </c>
      <c r="C266" s="247" t="s">
        <v>524</v>
      </c>
      <c r="D266" s="194">
        <v>0</v>
      </c>
      <c r="E266" s="194"/>
      <c r="F266" s="45" t="str">
        <f t="shared" si="56"/>
        <v>-</v>
      </c>
    </row>
    <row r="267" spans="1:6" ht="24">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22165.119999999999</v>
      </c>
      <c r="E269" s="60">
        <f t="shared" si="58"/>
        <v>34079.46</v>
      </c>
      <c r="F269" s="45">
        <f t="shared" ref="F269:F272" si="59">IF(D269&lt;&gt;0,IF(E269/D269&gt;=100,"&gt;&gt;100",E269/D269*100),"-")</f>
        <v>153.75265281667774</v>
      </c>
    </row>
    <row r="270" spans="1:6" ht="12.75" customHeight="1">
      <c r="A270" s="63">
        <v>3721</v>
      </c>
      <c r="B270" s="65" t="s">
        <v>532</v>
      </c>
      <c r="C270" s="247" t="s">
        <v>533</v>
      </c>
      <c r="D270" s="194">
        <v>22165.119999999999</v>
      </c>
      <c r="E270" s="194">
        <v>34079.46</v>
      </c>
      <c r="F270" s="45">
        <f t="shared" si="59"/>
        <v>153.75265281667774</v>
      </c>
    </row>
    <row r="271" spans="1:6" ht="12.75" customHeight="1">
      <c r="A271" s="63">
        <v>3722</v>
      </c>
      <c r="B271" s="65" t="s">
        <v>534</v>
      </c>
      <c r="C271" s="247" t="s">
        <v>535</v>
      </c>
      <c r="D271" s="194">
        <v>0</v>
      </c>
      <c r="E271" s="194"/>
      <c r="F271" s="45" t="str">
        <f t="shared" si="59"/>
        <v>-</v>
      </c>
    </row>
    <row r="272" spans="1:6" ht="12.75" customHeight="1">
      <c r="A272" s="63" t="s">
        <v>536</v>
      </c>
      <c r="B272" s="65" t="s">
        <v>537</v>
      </c>
      <c r="C272" s="247" t="s">
        <v>536</v>
      </c>
      <c r="D272" s="194">
        <v>0</v>
      </c>
      <c r="E272" s="194"/>
      <c r="F272" s="45" t="str">
        <f t="shared" si="59"/>
        <v>-</v>
      </c>
    </row>
    <row r="273" spans="1:6" ht="24">
      <c r="A273" s="63">
        <v>38</v>
      </c>
      <c r="B273" s="65" t="s">
        <v>538</v>
      </c>
      <c r="C273" s="247" t="s">
        <v>539</v>
      </c>
      <c r="D273" s="60">
        <f t="shared" ref="D273:E273" si="60">D274+D278+D283+D289</f>
        <v>7240.33</v>
      </c>
      <c r="E273" s="60">
        <f t="shared" si="60"/>
        <v>2992.0499999999997</v>
      </c>
      <c r="F273" s="45">
        <f t="shared" ref="F273:F277" si="61">IF(D273&lt;&gt;0,IF(E273/D273&gt;=100,"&gt;&gt;100",E273/D273*100),"-")</f>
        <v>41.324773870804229</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0</v>
      </c>
      <c r="E276" s="194"/>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7240.33</v>
      </c>
      <c r="E283" s="60">
        <f t="shared" si="65"/>
        <v>2992.0499999999997</v>
      </c>
      <c r="F283" s="45">
        <f t="shared" ref="F283:F294" si="66">IF(D283&lt;&gt;0,IF(E283/D283&gt;=100,"&gt;&gt;100",E283/D283*100),"-")</f>
        <v>41.324773870804229</v>
      </c>
    </row>
    <row r="284" spans="1:6" ht="12.75" customHeight="1">
      <c r="A284" s="63">
        <v>3831</v>
      </c>
      <c r="B284" s="64" t="s">
        <v>560</v>
      </c>
      <c r="C284" s="247" t="s">
        <v>561</v>
      </c>
      <c r="D284" s="194">
        <v>685.69</v>
      </c>
      <c r="E284" s="194">
        <v>594.80999999999995</v>
      </c>
      <c r="F284" s="45">
        <f t="shared" si="66"/>
        <v>86.746197261152986</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6554.64</v>
      </c>
      <c r="E286" s="194">
        <v>2397.2399999999998</v>
      </c>
      <c r="F286" s="45">
        <f t="shared" si="66"/>
        <v>36.573175643513601</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27219421.980000004</v>
      </c>
      <c r="E299" s="60">
        <f>E152-E297+E298</f>
        <v>29317998.999999996</v>
      </c>
      <c r="F299" s="45">
        <f t="shared" si="68"/>
        <v>107.70985152271773</v>
      </c>
    </row>
    <row r="300" spans="1:6" ht="12.75" customHeight="1">
      <c r="A300" s="63" t="s">
        <v>581</v>
      </c>
      <c r="B300" s="64" t="s">
        <v>592</v>
      </c>
      <c r="C300" s="247" t="s">
        <v>593</v>
      </c>
      <c r="D300" s="60">
        <f>IF(D6&gt;=D299,D6-D299,0)</f>
        <v>1368692.5399999954</v>
      </c>
      <c r="E300" s="60">
        <f>IF(E6&gt;=E299,E6-E299,0)</f>
        <v>1169380.8600000031</v>
      </c>
      <c r="F300" s="45">
        <f t="shared" si="68"/>
        <v>85.437804753433312</v>
      </c>
    </row>
    <row r="301" spans="1:6" ht="12.75" customHeight="1">
      <c r="A301" s="63" t="s">
        <v>581</v>
      </c>
      <c r="B301" s="64" t="s">
        <v>594</v>
      </c>
      <c r="C301" s="247" t="s">
        <v>595</v>
      </c>
      <c r="D301" s="60">
        <f>IF(D299&gt;=D6,D299-D6,0)</f>
        <v>0</v>
      </c>
      <c r="E301" s="60">
        <f>IF(E299&gt;=E6,E299-E6,0)</f>
        <v>0</v>
      </c>
      <c r="F301" s="45" t="str">
        <f t="shared" si="68"/>
        <v>-</v>
      </c>
    </row>
    <row r="302" spans="1:6" ht="12.75" customHeight="1">
      <c r="A302" s="63">
        <v>92211</v>
      </c>
      <c r="B302" s="64" t="s">
        <v>596</v>
      </c>
      <c r="C302" s="247" t="s">
        <v>597</v>
      </c>
      <c r="D302" s="194">
        <v>0</v>
      </c>
      <c r="E302" s="194">
        <v>0</v>
      </c>
      <c r="F302" s="45" t="str">
        <f t="shared" si="68"/>
        <v>-</v>
      </c>
    </row>
    <row r="303" spans="1:6" ht="12.75" customHeight="1">
      <c r="A303" s="63">
        <v>92221</v>
      </c>
      <c r="B303" s="64" t="s">
        <v>598</v>
      </c>
      <c r="C303" s="247" t="s">
        <v>599</v>
      </c>
      <c r="D303" s="194">
        <v>1622604.1</v>
      </c>
      <c r="E303" s="194">
        <v>1047544.29</v>
      </c>
      <c r="F303" s="45">
        <f t="shared" si="68"/>
        <v>64.559450453749008</v>
      </c>
    </row>
    <row r="304" spans="1:6" ht="12.75" customHeight="1">
      <c r="A304" s="63">
        <v>96</v>
      </c>
      <c r="B304" s="220" t="s">
        <v>600</v>
      </c>
      <c r="C304" s="247" t="s">
        <v>601</v>
      </c>
      <c r="D304" s="194">
        <v>3798257.3499999996</v>
      </c>
      <c r="E304" s="194">
        <v>3580164.15</v>
      </c>
      <c r="F304" s="45">
        <f t="shared" si="68"/>
        <v>94.258072060335792</v>
      </c>
    </row>
    <row r="305" spans="1:6" ht="12">
      <c r="A305" s="63">
        <v>9661</v>
      </c>
      <c r="B305" s="220" t="s">
        <v>602</v>
      </c>
      <c r="C305" s="247" t="s">
        <v>603</v>
      </c>
      <c r="D305" s="194">
        <v>218195.77</v>
      </c>
      <c r="E305" s="194">
        <v>220493.91</v>
      </c>
      <c r="F305" s="45">
        <f t="shared" si="68"/>
        <v>101.05324681592131</v>
      </c>
    </row>
    <row r="306" spans="1:6" ht="12.75" customHeight="1">
      <c r="A306" s="249" t="s">
        <v>604</v>
      </c>
      <c r="B306" s="184" t="s">
        <v>605</v>
      </c>
      <c r="C306" s="250" t="s">
        <v>604</v>
      </c>
      <c r="D306" s="196">
        <v>2593028.11</v>
      </c>
      <c r="E306" s="196">
        <v>2852708.61</v>
      </c>
      <c r="F306" s="61">
        <f t="shared" si="68"/>
        <v>110.01456555748639</v>
      </c>
    </row>
    <row r="307" spans="1:6" s="55" customFormat="1" ht="20.100000000000001" customHeight="1">
      <c r="A307" s="373" t="s">
        <v>606</v>
      </c>
      <c r="B307" s="374"/>
      <c r="C307" s="171"/>
      <c r="D307" s="43"/>
      <c r="E307" s="43"/>
      <c r="F307" s="44"/>
    </row>
    <row r="308" spans="1:6" ht="12.75" customHeight="1">
      <c r="A308" s="63">
        <v>7</v>
      </c>
      <c r="B308" s="64" t="s">
        <v>607</v>
      </c>
      <c r="C308" s="247" t="s">
        <v>608</v>
      </c>
      <c r="D308" s="60">
        <f t="shared" ref="D308:E308" si="71">D309+D321+D354+D358</f>
        <v>169233.66</v>
      </c>
      <c r="E308" s="60">
        <f t="shared" si="71"/>
        <v>38451.82</v>
      </c>
      <c r="F308" s="45">
        <f t="shared" ref="F308:F428" si="72">IF(D308&lt;&gt;0,IF(E308/D308&gt;=100,"&gt;&gt;100",E308/D308*100),"-")</f>
        <v>22.721141881585496</v>
      </c>
    </row>
    <row r="309" spans="1:6" ht="12.75" customHeight="1">
      <c r="A309" s="63">
        <v>71</v>
      </c>
      <c r="B309" s="64" t="s">
        <v>609</v>
      </c>
      <c r="C309" s="247" t="s">
        <v>610</v>
      </c>
      <c r="D309" s="60">
        <f t="shared" ref="D309:E309" si="73">D310+D314</f>
        <v>330</v>
      </c>
      <c r="E309" s="60">
        <f t="shared" si="73"/>
        <v>0</v>
      </c>
      <c r="F309" s="45">
        <f t="shared" si="72"/>
        <v>0</v>
      </c>
    </row>
    <row r="310" spans="1:6" ht="24">
      <c r="A310" s="63">
        <v>711</v>
      </c>
      <c r="B310" s="64" t="s">
        <v>611</v>
      </c>
      <c r="C310" s="247" t="s">
        <v>612</v>
      </c>
      <c r="D310" s="60">
        <f t="shared" ref="D310:E310" si="74">SUM(D311:D313)</f>
        <v>330</v>
      </c>
      <c r="E310" s="60">
        <f t="shared" si="74"/>
        <v>0</v>
      </c>
      <c r="F310" s="45">
        <f t="shared" si="72"/>
        <v>0</v>
      </c>
    </row>
    <row r="311" spans="1:6" ht="12.75" customHeight="1">
      <c r="A311" s="63">
        <v>7111</v>
      </c>
      <c r="B311" s="64" t="s">
        <v>613</v>
      </c>
      <c r="C311" s="247" t="s">
        <v>614</v>
      </c>
      <c r="D311" s="194">
        <v>330</v>
      </c>
      <c r="E311" s="194"/>
      <c r="F311" s="45">
        <f t="shared" si="72"/>
        <v>0</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168903.66</v>
      </c>
      <c r="E321" s="60">
        <f t="shared" si="76"/>
        <v>38451.82</v>
      </c>
      <c r="F321" s="45">
        <f t="shared" si="72"/>
        <v>22.765533914421983</v>
      </c>
    </row>
    <row r="322" spans="1:6" ht="12.75" customHeight="1">
      <c r="A322" s="63">
        <v>721</v>
      </c>
      <c r="B322" s="64" t="s">
        <v>635</v>
      </c>
      <c r="C322" s="247" t="s">
        <v>636</v>
      </c>
      <c r="D322" s="60">
        <f t="shared" ref="D322:E322" si="77">SUM(D323:D326)</f>
        <v>168414.06</v>
      </c>
      <c r="E322" s="60">
        <f t="shared" si="77"/>
        <v>37906.82</v>
      </c>
      <c r="F322" s="45">
        <f t="shared" si="72"/>
        <v>22.508108883545709</v>
      </c>
    </row>
    <row r="323" spans="1:6" ht="12.75" customHeight="1">
      <c r="A323" s="63">
        <v>7211</v>
      </c>
      <c r="B323" s="64" t="s">
        <v>637</v>
      </c>
      <c r="C323" s="247" t="s">
        <v>638</v>
      </c>
      <c r="D323" s="194">
        <v>168414.06</v>
      </c>
      <c r="E323" s="194">
        <v>37906.82</v>
      </c>
      <c r="F323" s="45">
        <f t="shared" si="72"/>
        <v>22.508108883545709</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545</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v>545</v>
      </c>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489.6</v>
      </c>
      <c r="E336" s="60">
        <f t="shared" si="79"/>
        <v>0</v>
      </c>
      <c r="F336" s="45">
        <f t="shared" si="72"/>
        <v>0</v>
      </c>
    </row>
    <row r="337" spans="1:6" ht="12.75" customHeight="1">
      <c r="A337" s="63">
        <v>7231</v>
      </c>
      <c r="B337" s="64" t="s">
        <v>665</v>
      </c>
      <c r="C337" s="247" t="s">
        <v>666</v>
      </c>
      <c r="D337" s="194">
        <v>489.6</v>
      </c>
      <c r="E337" s="194"/>
      <c r="F337" s="45">
        <f t="shared" si="72"/>
        <v>0</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802936.24</v>
      </c>
      <c r="E360" s="60">
        <f t="shared" si="86"/>
        <v>1054298.72</v>
      </c>
      <c r="F360" s="45">
        <f t="shared" si="72"/>
        <v>131.30540975457777</v>
      </c>
    </row>
    <row r="361" spans="1:6" ht="12.75" customHeight="1">
      <c r="A361" s="63">
        <v>41</v>
      </c>
      <c r="B361" s="64" t="s">
        <v>713</v>
      </c>
      <c r="C361" s="247" t="s">
        <v>714</v>
      </c>
      <c r="D361" s="60">
        <f t="shared" ref="D361:E361" si="87">D362+D366</f>
        <v>59.99</v>
      </c>
      <c r="E361" s="60">
        <f t="shared" si="87"/>
        <v>26002.29</v>
      </c>
      <c r="F361" s="45" t="str">
        <f t="shared" si="72"/>
        <v>&gt;&gt;100</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59.99</v>
      </c>
      <c r="E366" s="60">
        <f t="shared" si="89"/>
        <v>26002.29</v>
      </c>
      <c r="F366" s="45" t="str">
        <f t="shared" si="72"/>
        <v>&gt;&gt;100</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59.99</v>
      </c>
      <c r="E369" s="194">
        <v>26002.29</v>
      </c>
      <c r="F369" s="45" t="str">
        <f t="shared" si="72"/>
        <v>&gt;&gt;100</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484053.17999999993</v>
      </c>
      <c r="E373" s="60">
        <f t="shared" si="90"/>
        <v>797233.10999999987</v>
      </c>
      <c r="F373" s="45">
        <f t="shared" si="72"/>
        <v>164.69948818433545</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426978.62999999995</v>
      </c>
      <c r="E379" s="60">
        <f t="shared" si="92"/>
        <v>682646.29999999993</v>
      </c>
      <c r="F379" s="45">
        <f t="shared" si="72"/>
        <v>159.87832927376249</v>
      </c>
    </row>
    <row r="380" spans="1:6" ht="12.75" customHeight="1">
      <c r="A380" s="63">
        <v>4221</v>
      </c>
      <c r="B380" s="64" t="s">
        <v>647</v>
      </c>
      <c r="C380" s="247" t="s">
        <v>739</v>
      </c>
      <c r="D380" s="194">
        <v>76773.09</v>
      </c>
      <c r="E380" s="194">
        <v>69733.429999999993</v>
      </c>
      <c r="F380" s="45">
        <f t="shared" si="72"/>
        <v>90.830563156960338</v>
      </c>
    </row>
    <row r="381" spans="1:6" ht="12.75" customHeight="1">
      <c r="A381" s="63">
        <v>4222</v>
      </c>
      <c r="B381" s="64" t="s">
        <v>740</v>
      </c>
      <c r="C381" s="247" t="s">
        <v>741</v>
      </c>
      <c r="D381" s="194">
        <v>1585.42</v>
      </c>
      <c r="E381" s="194">
        <v>1245.98</v>
      </c>
      <c r="F381" s="45">
        <f t="shared" si="72"/>
        <v>78.58990046801479</v>
      </c>
    </row>
    <row r="382" spans="1:6" ht="12.75" customHeight="1">
      <c r="A382" s="63">
        <v>4223</v>
      </c>
      <c r="B382" s="64" t="s">
        <v>651</v>
      </c>
      <c r="C382" s="247" t="s">
        <v>742</v>
      </c>
      <c r="D382" s="194">
        <v>25000</v>
      </c>
      <c r="E382" s="194">
        <v>22102.3</v>
      </c>
      <c r="F382" s="45">
        <f t="shared" si="72"/>
        <v>88.409199999999998</v>
      </c>
    </row>
    <row r="383" spans="1:6" ht="12.75" customHeight="1">
      <c r="A383" s="63">
        <v>4224</v>
      </c>
      <c r="B383" s="64" t="s">
        <v>653</v>
      </c>
      <c r="C383" s="247" t="s">
        <v>743</v>
      </c>
      <c r="D383" s="194">
        <v>286435.59999999998</v>
      </c>
      <c r="E383" s="194">
        <v>576310.1</v>
      </c>
      <c r="F383" s="45">
        <f t="shared" si="72"/>
        <v>201.20058400561942</v>
      </c>
    </row>
    <row r="384" spans="1:6" ht="12.75" customHeight="1">
      <c r="A384" s="70">
        <v>4225</v>
      </c>
      <c r="B384" s="65" t="s">
        <v>655</v>
      </c>
      <c r="C384" s="278" t="s">
        <v>744</v>
      </c>
      <c r="D384" s="192">
        <v>12996.41</v>
      </c>
      <c r="E384" s="192">
        <v>6551</v>
      </c>
      <c r="F384" s="71">
        <f t="shared" si="72"/>
        <v>50.406227565920126</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24188.11</v>
      </c>
      <c r="E386" s="194">
        <v>6703.49</v>
      </c>
      <c r="F386" s="45">
        <f t="shared" si="72"/>
        <v>27.713988401739531</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29785.08</v>
      </c>
      <c r="E388" s="60">
        <f t="shared" si="93"/>
        <v>67474.25</v>
      </c>
      <c r="F388" s="45">
        <f t="shared" si="72"/>
        <v>226.53707829557615</v>
      </c>
    </row>
    <row r="389" spans="1:6" ht="12.75" customHeight="1">
      <c r="A389" s="63">
        <v>4231</v>
      </c>
      <c r="B389" s="64" t="s">
        <v>665</v>
      </c>
      <c r="C389" s="247" t="s">
        <v>750</v>
      </c>
      <c r="D389" s="194">
        <v>29785.08</v>
      </c>
      <c r="E389" s="194">
        <v>67474.25</v>
      </c>
      <c r="F389" s="45">
        <f t="shared" si="72"/>
        <v>226.53707829557615</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c r="F394" s="45" t="str">
        <f t="shared" si="72"/>
        <v>-</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27289.47</v>
      </c>
      <c r="E401" s="60">
        <f t="shared" si="96"/>
        <v>47112.56</v>
      </c>
      <c r="F401" s="45">
        <f t="shared" si="72"/>
        <v>172.64006959460917</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10239.469999999999</v>
      </c>
      <c r="E403" s="194">
        <v>25362.560000000001</v>
      </c>
      <c r="F403" s="45">
        <f t="shared" si="72"/>
        <v>247.69407010323778</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17050</v>
      </c>
      <c r="E405" s="194">
        <v>21750</v>
      </c>
      <c r="F405" s="45">
        <f t="shared" si="72"/>
        <v>127.56598240469208</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318823.07</v>
      </c>
      <c r="E412" s="60">
        <f t="shared" si="100"/>
        <v>231063.32</v>
      </c>
      <c r="F412" s="45">
        <f t="shared" si="72"/>
        <v>72.473839487211507</v>
      </c>
    </row>
    <row r="413" spans="1:6" ht="12.75" customHeight="1">
      <c r="A413" s="63">
        <v>451</v>
      </c>
      <c r="B413" s="64" t="s">
        <v>784</v>
      </c>
      <c r="C413" s="247" t="s">
        <v>785</v>
      </c>
      <c r="D413" s="194">
        <v>318823.07</v>
      </c>
      <c r="E413" s="194">
        <v>231063.32</v>
      </c>
      <c r="F413" s="45">
        <f t="shared" si="72"/>
        <v>72.473839487211507</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633702.57999999996</v>
      </c>
      <c r="E418" s="60">
        <f t="shared" si="102"/>
        <v>1015846.9</v>
      </c>
      <c r="F418" s="45">
        <f t="shared" si="72"/>
        <v>160.3034186794695</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159930.15</v>
      </c>
      <c r="E420" s="194">
        <v>0</v>
      </c>
      <c r="F420" s="45">
        <f t="shared" si="72"/>
        <v>0</v>
      </c>
    </row>
    <row r="421" spans="1:6" ht="12.75" customHeight="1">
      <c r="A421" s="63">
        <v>97</v>
      </c>
      <c r="B421" s="220" t="s">
        <v>800</v>
      </c>
      <c r="C421" s="247" t="s">
        <v>801</v>
      </c>
      <c r="D421" s="194">
        <v>2569.12</v>
      </c>
      <c r="E421" s="194">
        <v>1692.49</v>
      </c>
      <c r="F421" s="45">
        <f t="shared" si="72"/>
        <v>65.878199539141818</v>
      </c>
    </row>
    <row r="422" spans="1:6" ht="12.75" customHeight="1">
      <c r="A422" s="63" t="s">
        <v>581</v>
      </c>
      <c r="B422" s="64" t="s">
        <v>802</v>
      </c>
      <c r="C422" s="247" t="s">
        <v>803</v>
      </c>
      <c r="D422" s="60">
        <f>D6+D308</f>
        <v>28757348.18</v>
      </c>
      <c r="E422" s="60">
        <f>E6+E308</f>
        <v>30525831.68</v>
      </c>
      <c r="F422" s="45">
        <f t="shared" si="72"/>
        <v>106.14967516799736</v>
      </c>
    </row>
    <row r="423" spans="1:6" ht="12.75" customHeight="1">
      <c r="A423" s="63" t="s">
        <v>581</v>
      </c>
      <c r="B423" s="64" t="s">
        <v>804</v>
      </c>
      <c r="C423" s="247" t="s">
        <v>805</v>
      </c>
      <c r="D423" s="60">
        <f t="shared" ref="D423:E423" si="103">D299+D360</f>
        <v>28022358.220000003</v>
      </c>
      <c r="E423" s="60">
        <f t="shared" si="103"/>
        <v>30372297.719999995</v>
      </c>
      <c r="F423" s="45">
        <f t="shared" si="72"/>
        <v>108.38594482859334</v>
      </c>
    </row>
    <row r="424" spans="1:6" ht="12.75" customHeight="1">
      <c r="A424" s="63" t="s">
        <v>581</v>
      </c>
      <c r="B424" s="64" t="s">
        <v>806</v>
      </c>
      <c r="C424" s="247" t="s">
        <v>807</v>
      </c>
      <c r="D424" s="60">
        <f t="shared" ref="D424:E424" si="104">IF(D422&gt;=D423,D422-D423,0)</f>
        <v>734989.95999999717</v>
      </c>
      <c r="E424" s="60">
        <f t="shared" si="104"/>
        <v>153533.96000000462</v>
      </c>
      <c r="F424" s="45">
        <f t="shared" si="72"/>
        <v>20.889259494103186</v>
      </c>
    </row>
    <row r="425" spans="1:6" ht="12.75" customHeight="1">
      <c r="A425" s="63" t="s">
        <v>581</v>
      </c>
      <c r="B425" s="64" t="s">
        <v>808</v>
      </c>
      <c r="C425" s="247" t="s">
        <v>809</v>
      </c>
      <c r="D425" s="60">
        <f t="shared" ref="D425:E425" si="105">IF(D423&gt;=D422,D423-D422,0)</f>
        <v>0</v>
      </c>
      <c r="E425" s="60">
        <f t="shared" si="105"/>
        <v>0</v>
      </c>
      <c r="F425" s="45" t="str">
        <f t="shared" si="72"/>
        <v>-</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1782534.25</v>
      </c>
      <c r="E427" s="60">
        <f t="shared" si="107"/>
        <v>1047544.29</v>
      </c>
      <c r="F427" s="45">
        <f t="shared" si="72"/>
        <v>58.767133927440661</v>
      </c>
    </row>
    <row r="428" spans="1:6" ht="24">
      <c r="A428" s="249" t="s">
        <v>815</v>
      </c>
      <c r="B428" s="243" t="s">
        <v>816</v>
      </c>
      <c r="C428" s="250" t="s">
        <v>817</v>
      </c>
      <c r="D428" s="81">
        <f t="shared" ref="D428:E428" si="108">D304+D421</f>
        <v>3800826.4699999997</v>
      </c>
      <c r="E428" s="81">
        <f t="shared" si="108"/>
        <v>3581856.64</v>
      </c>
      <c r="F428" s="61">
        <f t="shared" si="72"/>
        <v>94.238889048781033</v>
      </c>
    </row>
    <row r="429" spans="1:6" s="55" customFormat="1" ht="20.100000000000001" customHeight="1">
      <c r="A429" s="373" t="s">
        <v>818</v>
      </c>
      <c r="B429" s="374"/>
      <c r="C429" s="171"/>
      <c r="D429" s="43"/>
      <c r="E429" s="43"/>
      <c r="F429" s="44"/>
    </row>
    <row r="430" spans="1:6" ht="12.75" customHeight="1">
      <c r="A430" s="63">
        <v>8</v>
      </c>
      <c r="B430" s="64" t="s">
        <v>819</v>
      </c>
      <c r="C430" s="247" t="s">
        <v>820</v>
      </c>
      <c r="D430" s="60">
        <f>D431+D466+D479+D491+D522</f>
        <v>0</v>
      </c>
      <c r="E430" s="60">
        <f>E431+E466+E479+E491+E522</f>
        <v>4904.45</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4904.45</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v>4904.45</v>
      </c>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3450</v>
      </c>
      <c r="F535" s="45" t="str">
        <f t="shared" si="109"/>
        <v>-</v>
      </c>
    </row>
    <row r="536" spans="1:6" ht="24">
      <c r="A536" s="63">
        <v>51</v>
      </c>
      <c r="B536" s="65" t="s">
        <v>1031</v>
      </c>
      <c r="C536" s="247" t="s">
        <v>1032</v>
      </c>
      <c r="D536" s="60">
        <f>D537+D542+D545+D549+D550+D557+D562+D570</f>
        <v>0</v>
      </c>
      <c r="E536" s="60">
        <f>E537+E542+E545+E549+E550+E557+E562+E570</f>
        <v>3450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v>3450</v>
      </c>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1454.4499999999998</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2654.45</v>
      </c>
      <c r="F642" s="45" t="str">
        <f t="shared" si="109"/>
        <v>-</v>
      </c>
    </row>
    <row r="643" spans="1:6" ht="12.75" customHeight="1">
      <c r="A643" s="63" t="s">
        <v>581</v>
      </c>
      <c r="B643" s="64" t="s">
        <v>1235</v>
      </c>
      <c r="C643" s="247" t="s">
        <v>1236</v>
      </c>
      <c r="D643" s="60">
        <f>D422+D430</f>
        <v>28757348.18</v>
      </c>
      <c r="E643" s="60">
        <f>E422+E430</f>
        <v>30530736.129999999</v>
      </c>
      <c r="F643" s="45">
        <f t="shared" si="109"/>
        <v>106.1667297655538</v>
      </c>
    </row>
    <row r="644" spans="1:6" ht="12.75" customHeight="1">
      <c r="A644" s="63" t="s">
        <v>581</v>
      </c>
      <c r="B644" s="64" t="s">
        <v>1237</v>
      </c>
      <c r="C644" s="247" t="s">
        <v>1238</v>
      </c>
      <c r="D644" s="60">
        <f>D423+D535</f>
        <v>28022358.220000003</v>
      </c>
      <c r="E644" s="60">
        <f>E423+E535</f>
        <v>30375747.719999995</v>
      </c>
      <c r="F644" s="45">
        <f t="shared" si="109"/>
        <v>108.3982564262573</v>
      </c>
    </row>
    <row r="645" spans="1:6" ht="12.75" customHeight="1">
      <c r="A645" s="63" t="s">
        <v>581</v>
      </c>
      <c r="B645" s="64" t="s">
        <v>1239</v>
      </c>
      <c r="C645" s="247" t="s">
        <v>1240</v>
      </c>
      <c r="D645" s="60">
        <f t="shared" ref="D645:E645" si="163">IF(D643&gt;=D644,D643-D644,0)</f>
        <v>734989.95999999717</v>
      </c>
      <c r="E645" s="60">
        <f t="shared" si="163"/>
        <v>154988.41000000387</v>
      </c>
      <c r="F645" s="45">
        <f t="shared" si="109"/>
        <v>21.087146550954856</v>
      </c>
    </row>
    <row r="646" spans="1:6" ht="12.75" customHeight="1">
      <c r="A646" s="63" t="s">
        <v>581</v>
      </c>
      <c r="B646" s="64" t="s">
        <v>1241</v>
      </c>
      <c r="C646" s="247" t="s">
        <v>1242</v>
      </c>
      <c r="D646" s="60">
        <f t="shared" ref="D646:E646" si="164">IF(D644&gt;=D643,D644-D643,0)</f>
        <v>0</v>
      </c>
      <c r="E646" s="60">
        <f t="shared" si="164"/>
        <v>0</v>
      </c>
      <c r="F646" s="45" t="str">
        <f t="shared" si="109"/>
        <v>-</v>
      </c>
    </row>
    <row r="647" spans="1:6" ht="24">
      <c r="A647" s="251" t="s">
        <v>1243</v>
      </c>
      <c r="B647" s="64" t="s">
        <v>1244</v>
      </c>
      <c r="C647" s="252" t="s">
        <v>1243</v>
      </c>
      <c r="D647" s="60">
        <f>IF(D426-D427+D641-D642&gt;=0,D426-D427+D641-D642,0)</f>
        <v>0</v>
      </c>
      <c r="E647" s="60">
        <f>IF(E426-E427+E641-E642&gt;=0,E426-E427+E641-E642,0)</f>
        <v>0</v>
      </c>
      <c r="F647" s="45" t="str">
        <f t="shared" si="109"/>
        <v>-</v>
      </c>
    </row>
    <row r="648" spans="1:6" ht="24">
      <c r="A648" s="251" t="s">
        <v>1245</v>
      </c>
      <c r="B648" s="64" t="s">
        <v>1246</v>
      </c>
      <c r="C648" s="252" t="s">
        <v>1245</v>
      </c>
      <c r="D648" s="60">
        <f>IF(D427-D426+D642-D641&gt;=0,D427-D426+D642-D641,0)</f>
        <v>1782534.25</v>
      </c>
      <c r="E648" s="60">
        <f>IF(E427-E426+E642-E641&gt;=0,E427-E426+E642-E641,0)</f>
        <v>1050198.74</v>
      </c>
      <c r="F648" s="45">
        <f t="shared" si="109"/>
        <v>58.916048317164169</v>
      </c>
    </row>
    <row r="649" spans="1:6" ht="24">
      <c r="A649" s="63" t="s">
        <v>581</v>
      </c>
      <c r="B649" s="64" t="s">
        <v>1247</v>
      </c>
      <c r="C649" s="247" t="s">
        <v>1248</v>
      </c>
      <c r="D649" s="60">
        <f t="shared" ref="D649:E649" si="165">IF(D645+D647-D646-D648&gt;=0,D645+D647-D646-D648,0)</f>
        <v>0</v>
      </c>
      <c r="E649" s="60">
        <f t="shared" si="165"/>
        <v>0</v>
      </c>
      <c r="F649" s="45" t="str">
        <f t="shared" si="109"/>
        <v>-</v>
      </c>
    </row>
    <row r="650" spans="1:6" ht="24">
      <c r="A650" s="63" t="s">
        <v>581</v>
      </c>
      <c r="B650" s="64" t="s">
        <v>1249</v>
      </c>
      <c r="C650" s="247" t="s">
        <v>1250</v>
      </c>
      <c r="D650" s="60">
        <f t="shared" ref="D650:E650" si="166">IF(D646+D648-D645-D647&gt;=0,D646+D648-D645-D647,0)</f>
        <v>1047544.2900000028</v>
      </c>
      <c r="E650" s="60">
        <f t="shared" si="166"/>
        <v>895210.32999999612</v>
      </c>
      <c r="F650" s="45">
        <f t="shared" si="109"/>
        <v>85.45799337992608</v>
      </c>
    </row>
    <row r="651" spans="1:6" ht="24">
      <c r="A651" s="249" t="s">
        <v>1251</v>
      </c>
      <c r="B651" s="184" t="s">
        <v>1252</v>
      </c>
      <c r="C651" s="250" t="s">
        <v>1251</v>
      </c>
      <c r="D651" s="196">
        <v>0</v>
      </c>
      <c r="E651" s="196"/>
      <c r="F651" s="61" t="str">
        <f t="shared" si="109"/>
        <v>-</v>
      </c>
    </row>
    <row r="652" spans="1:6" s="55" customFormat="1" ht="20.100000000000001" customHeight="1">
      <c r="A652" s="373" t="s">
        <v>1253</v>
      </c>
      <c r="B652" s="374"/>
      <c r="C652" s="171"/>
      <c r="D652" s="43"/>
      <c r="E652" s="43"/>
      <c r="F652" s="44"/>
    </row>
    <row r="653" spans="1:6" ht="12.75" customHeight="1">
      <c r="A653" s="63">
        <v>11</v>
      </c>
      <c r="B653" s="64" t="s">
        <v>1254</v>
      </c>
      <c r="C653" s="247" t="s">
        <v>1255</v>
      </c>
      <c r="D653" s="194">
        <v>1035308.96</v>
      </c>
      <c r="E653" s="194">
        <v>1581478.9</v>
      </c>
      <c r="F653" s="45">
        <f t="shared" ref="F653:F740" si="167">IF(D653&lt;&gt;0,IF(E653/D653&gt;=100,"&gt;&gt;100",E653/D653*100),"-")</f>
        <v>152.7542947179748</v>
      </c>
    </row>
    <row r="654" spans="1:6" ht="12.75" customHeight="1">
      <c r="A654" s="63" t="s">
        <v>1256</v>
      </c>
      <c r="B654" s="64" t="s">
        <v>1257</v>
      </c>
      <c r="C654" s="247" t="s">
        <v>1256</v>
      </c>
      <c r="D654" s="194">
        <v>29131107.030000001</v>
      </c>
      <c r="E654" s="194">
        <v>30934814.57</v>
      </c>
      <c r="F654" s="45">
        <f t="shared" si="167"/>
        <v>106.1916889672009</v>
      </c>
    </row>
    <row r="655" spans="1:6" ht="12.75" customHeight="1">
      <c r="A655" s="63" t="s">
        <v>1258</v>
      </c>
      <c r="B655" s="64" t="s">
        <v>1259</v>
      </c>
      <c r="C655" s="247" t="s">
        <v>1258</v>
      </c>
      <c r="D655" s="194">
        <v>28584937.09</v>
      </c>
      <c r="E655" s="194">
        <v>30510674.579999998</v>
      </c>
      <c r="F655" s="45">
        <f t="shared" si="167"/>
        <v>106.73689602302356</v>
      </c>
    </row>
    <row r="656" spans="1:6" ht="24">
      <c r="A656" s="63">
        <v>11</v>
      </c>
      <c r="B656" s="64" t="s">
        <v>1260</v>
      </c>
      <c r="C656" s="247" t="s">
        <v>1261</v>
      </c>
      <c r="D656" s="60">
        <f t="shared" ref="D656:E656" si="168">+D653+D654-D655</f>
        <v>1581478.9000000022</v>
      </c>
      <c r="E656" s="60">
        <f t="shared" si="168"/>
        <v>2005618.8900000006</v>
      </c>
      <c r="F656" s="45">
        <f t="shared" si="167"/>
        <v>126.8192000538229</v>
      </c>
    </row>
    <row r="657" spans="1:6" ht="24">
      <c r="A657" s="63" t="s">
        <v>581</v>
      </c>
      <c r="B657" s="64" t="s">
        <v>1262</v>
      </c>
      <c r="C657" s="247" t="s">
        <v>1263</v>
      </c>
      <c r="D657" s="253">
        <v>0</v>
      </c>
      <c r="E657" s="253"/>
      <c r="F657" s="45" t="str">
        <f t="shared" si="167"/>
        <v>-</v>
      </c>
    </row>
    <row r="658" spans="1:6" ht="24">
      <c r="A658" s="63" t="s">
        <v>581</v>
      </c>
      <c r="B658" s="64" t="s">
        <v>1264</v>
      </c>
      <c r="C658" s="247" t="s">
        <v>1265</v>
      </c>
      <c r="D658" s="253">
        <v>708</v>
      </c>
      <c r="E658" s="253">
        <v>725</v>
      </c>
      <c r="F658" s="45">
        <f t="shared" si="167"/>
        <v>102.40112994350284</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657</v>
      </c>
      <c r="E660" s="253">
        <v>671</v>
      </c>
      <c r="F660" s="45">
        <f t="shared" si="167"/>
        <v>102.13089802130899</v>
      </c>
    </row>
    <row r="661" spans="1:6" ht="24">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938.91</v>
      </c>
      <c r="E677" s="192">
        <v>176908.68</v>
      </c>
      <c r="F677" s="71" t="str">
        <f t="shared" si="167"/>
        <v>&gt;&gt;100</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182495.9</v>
      </c>
      <c r="E683" s="192"/>
      <c r="F683" s="71">
        <f t="shared" si="167"/>
        <v>0</v>
      </c>
    </row>
    <row r="684" spans="1:6" ht="24">
      <c r="A684" s="70">
        <v>63613</v>
      </c>
      <c r="B684" s="182" t="s">
        <v>1317</v>
      </c>
      <c r="C684" s="278" t="s">
        <v>1318</v>
      </c>
      <c r="D684" s="192">
        <v>0</v>
      </c>
      <c r="E684" s="192"/>
      <c r="F684" s="71" t="str">
        <f t="shared" si="167"/>
        <v>-</v>
      </c>
    </row>
    <row r="685" spans="1:6" ht="24">
      <c r="A685" s="63">
        <v>63622</v>
      </c>
      <c r="B685" s="244" t="s">
        <v>1319</v>
      </c>
      <c r="C685" s="247" t="s">
        <v>1320</v>
      </c>
      <c r="D685" s="194">
        <v>0</v>
      </c>
      <c r="E685" s="194"/>
      <c r="F685" s="45" t="str">
        <f t="shared" si="167"/>
        <v>-</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1372667.96</v>
      </c>
      <c r="E702" s="192">
        <v>1840513.22</v>
      </c>
      <c r="F702" s="71">
        <f t="shared" si="167"/>
        <v>134.08291543426131</v>
      </c>
    </row>
    <row r="703" spans="1:6" ht="12.75" customHeight="1">
      <c r="A703" s="70">
        <v>63812</v>
      </c>
      <c r="B703" s="182" t="s">
        <v>1340</v>
      </c>
      <c r="C703" s="278" t="s">
        <v>1341</v>
      </c>
      <c r="D703" s="192">
        <v>0</v>
      </c>
      <c r="E703" s="192"/>
      <c r="F703" s="71" t="str">
        <f t="shared" si="167"/>
        <v>-</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17007.86</v>
      </c>
      <c r="E706" s="192"/>
      <c r="F706" s="71">
        <f t="shared" si="167"/>
        <v>0</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1545579.03</v>
      </c>
      <c r="E724" s="192">
        <v>1682814.46</v>
      </c>
      <c r="F724" s="71">
        <f t="shared" si="167"/>
        <v>108.87922437715784</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2013</v>
      </c>
      <c r="E726" s="192"/>
      <c r="F726" s="71">
        <f t="shared" si="167"/>
        <v>0</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36080.120000000003</v>
      </c>
      <c r="E732" s="192">
        <v>62333.02</v>
      </c>
      <c r="F732" s="71">
        <f t="shared" si="167"/>
        <v>172.76278460271195</v>
      </c>
    </row>
    <row r="733" spans="1:6" ht="12.75" customHeight="1">
      <c r="A733" s="70">
        <v>31215</v>
      </c>
      <c r="B733" s="65" t="s">
        <v>1395</v>
      </c>
      <c r="C733" s="278" t="s">
        <v>1396</v>
      </c>
      <c r="D733" s="192">
        <v>26180.82</v>
      </c>
      <c r="E733" s="192">
        <v>29135.040000000001</v>
      </c>
      <c r="F733" s="71">
        <f t="shared" si="167"/>
        <v>111.28390936571124</v>
      </c>
    </row>
    <row r="734" spans="1:6" ht="12.75" customHeight="1">
      <c r="A734" s="70">
        <v>32121</v>
      </c>
      <c r="B734" s="65" t="s">
        <v>1397</v>
      </c>
      <c r="C734" s="278" t="s">
        <v>1398</v>
      </c>
      <c r="D734" s="192">
        <v>548735.18999999994</v>
      </c>
      <c r="E734" s="192">
        <v>565142.28</v>
      </c>
      <c r="F734" s="71">
        <f t="shared" si="167"/>
        <v>102.98998320118673</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0</v>
      </c>
      <c r="E736" s="194"/>
      <c r="F736" s="45" t="str">
        <f t="shared" si="167"/>
        <v>-</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0</v>
      </c>
      <c r="E738" s="194"/>
      <c r="F738" s="45" t="str">
        <f t="shared" si="167"/>
        <v>-</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96607.05</v>
      </c>
      <c r="E740" s="192">
        <v>105702.59</v>
      </c>
      <c r="F740" s="71">
        <f t="shared" si="167"/>
        <v>109.41498575932087</v>
      </c>
    </row>
    <row r="741" spans="1:6" ht="12.75" customHeight="1">
      <c r="A741" s="70">
        <v>32911</v>
      </c>
      <c r="B741" s="65" t="s">
        <v>1411</v>
      </c>
      <c r="C741" s="278" t="s">
        <v>1412</v>
      </c>
      <c r="D741" s="192">
        <v>8828.2800000000007</v>
      </c>
      <c r="E741" s="192">
        <v>8801.11</v>
      </c>
      <c r="F741" s="71">
        <f t="shared" ref="F741:F1006" si="169">IF(D741&lt;&gt;0,IF(E741/D741&gt;=100,"&gt;&gt;100",E741/D741*100),"-")</f>
        <v>99.692239031838596</v>
      </c>
    </row>
    <row r="742" spans="1:6" ht="12.75" customHeight="1">
      <c r="A742" s="70" t="s">
        <v>1413</v>
      </c>
      <c r="B742" s="65" t="s">
        <v>1414</v>
      </c>
      <c r="C742" s="278" t="s">
        <v>1413</v>
      </c>
      <c r="D742" s="192">
        <v>18830.39</v>
      </c>
      <c r="E742" s="192">
        <v>20402.64</v>
      </c>
      <c r="F742" s="71">
        <f t="shared" si="169"/>
        <v>108.34953498042262</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7964.01</v>
      </c>
      <c r="E846" s="194">
        <v>34079.46</v>
      </c>
      <c r="F846" s="45">
        <f t="shared" si="169"/>
        <v>427.91834766656496</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14201.11</v>
      </c>
      <c r="E850" s="194"/>
      <c r="F850" s="45">
        <f t="shared" si="169"/>
        <v>0</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0</v>
      </c>
      <c r="E855" s="194"/>
      <c r="F855" s="45" t="str">
        <f t="shared" si="169"/>
        <v>-</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9" t="s">
        <v>1947</v>
      </c>
      <c r="B1010" s="370"/>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7"/>
      <c r="E1021" s="368"/>
      <c r="F1021" s="51"/>
    </row>
    <row r="1022" spans="1:6" ht="15" customHeight="1">
      <c r="A1022" s="140"/>
      <c r="B1022" s="163"/>
      <c r="C1022" s="173"/>
      <c r="D1022" s="367"/>
      <c r="E1022" s="368"/>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56" zoomScale="115" zoomScaleNormal="115" workbookViewId="0">
      <selection activeCell="H256" sqref="H256"/>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1988</v>
      </c>
      <c r="E3" s="308" t="s">
        <v>1989</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21642991.870000001</v>
      </c>
      <c r="E6" s="180">
        <f t="shared" si="0"/>
        <v>21992393.910000004</v>
      </c>
      <c r="F6" s="181">
        <f t="shared" ref="F6:F298" si="1">IF(D6&gt;0,IF(E6/D6&gt;=100,"&gt;&gt;100",E6/D6*100),"-")</f>
        <v>101.61438881508946</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16226890.620000001</v>
      </c>
      <c r="E7" s="79">
        <f t="shared" si="2"/>
        <v>16326035.350000005</v>
      </c>
      <c r="F7" s="71">
        <f t="shared" si="1"/>
        <v>100.61099031429845</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229883.29</v>
      </c>
      <c r="E8" s="79">
        <f>E9+E10-E11</f>
        <v>255885.58000000002</v>
      </c>
      <c r="F8" s="71">
        <f t="shared" si="1"/>
        <v>111.31108311526255</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223569.38</v>
      </c>
      <c r="E9" s="192">
        <v>223569.38</v>
      </c>
      <c r="F9" s="71">
        <f t="shared" si="1"/>
        <v>100</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6313.91</v>
      </c>
      <c r="E10" s="192">
        <v>32316.2</v>
      </c>
      <c r="F10" s="71">
        <f t="shared" si="1"/>
        <v>511.8254773983158</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2142</v>
      </c>
      <c r="B12" s="65" t="s">
        <v>2143</v>
      </c>
      <c r="C12" s="134" t="s">
        <v>2142</v>
      </c>
      <c r="D12" s="79">
        <f t="shared" ref="D12:E12" si="3">D13+D19+D29+D35+D41+D45</f>
        <v>15997007.330000002</v>
      </c>
      <c r="E12" s="79">
        <f t="shared" si="3"/>
        <v>16067910.940000005</v>
      </c>
      <c r="F12" s="71">
        <f t="shared" si="1"/>
        <v>100.44323046515728</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14584534.930000002</v>
      </c>
      <c r="E13" s="79">
        <f t="shared" si="4"/>
        <v>14457095.660000002</v>
      </c>
      <c r="F13" s="71">
        <f t="shared" si="1"/>
        <v>99.126202716701911</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1425005.43</v>
      </c>
      <c r="E14" s="192">
        <v>1406576</v>
      </c>
      <c r="F14" s="71">
        <f t="shared" si="1"/>
        <v>98.706711594776181</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24174447.43</v>
      </c>
      <c r="E15" s="192">
        <v>24405510.75</v>
      </c>
      <c r="F15" s="71">
        <f t="shared" si="1"/>
        <v>100.95581634562309</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157383.48000000001</v>
      </c>
      <c r="E16" s="192">
        <v>157383.48000000001</v>
      </c>
      <c r="F16" s="71">
        <f t="shared" si="1"/>
        <v>100</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349543.96</v>
      </c>
      <c r="E17" s="192">
        <v>349543.96</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11521845.369999999</v>
      </c>
      <c r="E18" s="192">
        <v>11861918.529999999</v>
      </c>
      <c r="F18" s="71">
        <f t="shared" si="1"/>
        <v>102.95155115417072</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1218762.7999999989</v>
      </c>
      <c r="E19" s="79">
        <f t="shared" si="5"/>
        <v>1361929.5100000016</v>
      </c>
      <c r="F19" s="71">
        <f t="shared" si="1"/>
        <v>111.74688873011245</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2249304.96</v>
      </c>
      <c r="E20" s="192">
        <v>2253486.64</v>
      </c>
      <c r="F20" s="71">
        <f t="shared" si="1"/>
        <v>100.1859098732437</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185053.29</v>
      </c>
      <c r="E21" s="192">
        <v>183642.34</v>
      </c>
      <c r="F21" s="71">
        <f t="shared" si="1"/>
        <v>99.237543952879719</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853098.8</v>
      </c>
      <c r="E22" s="192">
        <v>860504.72</v>
      </c>
      <c r="F22" s="71">
        <f t="shared" si="1"/>
        <v>100.86811984731428</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7545111.0099999998</v>
      </c>
      <c r="E23" s="192">
        <v>7675143.7999999998</v>
      </c>
      <c r="F23" s="71">
        <f t="shared" si="1"/>
        <v>101.72340459706504</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110473.65</v>
      </c>
      <c r="E24" s="192">
        <v>116339.47</v>
      </c>
      <c r="F24" s="71">
        <f t="shared" si="1"/>
        <v>105.30970054850184</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528.24</v>
      </c>
      <c r="E25" s="192">
        <v>528.24</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799272.81</v>
      </c>
      <c r="E26" s="192">
        <v>801604.96</v>
      </c>
      <c r="F26" s="71">
        <f t="shared" si="1"/>
        <v>100.29178397798869</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10524079.960000001</v>
      </c>
      <c r="E28" s="192">
        <v>10529320.66</v>
      </c>
      <c r="F28" s="71">
        <f t="shared" si="1"/>
        <v>100.04979722712027</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89151.890000000014</v>
      </c>
      <c r="E29" s="79">
        <f t="shared" si="6"/>
        <v>114152.80000000005</v>
      </c>
      <c r="F29" s="71">
        <f t="shared" si="1"/>
        <v>128.04305102224981</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747724.31</v>
      </c>
      <c r="E30" s="192">
        <v>814198.56</v>
      </c>
      <c r="F30" s="71">
        <f t="shared" si="1"/>
        <v>108.89020847804186</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658572.42000000004</v>
      </c>
      <c r="E34" s="192">
        <v>700045.76</v>
      </c>
      <c r="F34" s="71">
        <f t="shared" si="1"/>
        <v>106.29746080165336</v>
      </c>
      <c r="G34" s="66"/>
      <c r="H34" s="66"/>
      <c r="I34" s="66"/>
      <c r="J34" s="66"/>
      <c r="K34" s="66"/>
      <c r="L34" s="66"/>
      <c r="M34" s="66"/>
      <c r="N34" s="66"/>
      <c r="O34" s="66"/>
      <c r="P34" s="66"/>
      <c r="Q34" s="66"/>
      <c r="R34" s="66"/>
      <c r="S34" s="66"/>
      <c r="T34" s="66"/>
      <c r="U34" s="66"/>
      <c r="V34" s="66"/>
      <c r="W34" s="66"/>
    </row>
    <row r="35" spans="1:23" ht="24">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104557.70999999998</v>
      </c>
      <c r="E45" s="79">
        <f t="shared" si="9"/>
        <v>134732.96999999997</v>
      </c>
      <c r="F45" s="71">
        <f t="shared" si="1"/>
        <v>128.85990903970639</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64730.58</v>
      </c>
      <c r="E47" s="192">
        <v>90093.14</v>
      </c>
      <c r="F47" s="71">
        <f t="shared" si="1"/>
        <v>139.1817283268588</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159839.76999999999</v>
      </c>
      <c r="E49" s="192">
        <v>181589.77</v>
      </c>
      <c r="F49" s="71">
        <f t="shared" si="1"/>
        <v>113.60737693754189</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120012.64</v>
      </c>
      <c r="E50" s="192">
        <v>136949.94</v>
      </c>
      <c r="F50" s="71">
        <f t="shared" si="1"/>
        <v>114.11293010469564</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714104.9</v>
      </c>
      <c r="E54" s="192">
        <v>720920.48</v>
      </c>
      <c r="F54" s="71">
        <f t="shared" si="1"/>
        <v>100.95442280258824</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714104.9</v>
      </c>
      <c r="E55" s="192">
        <v>720920.48</v>
      </c>
      <c r="F55" s="71">
        <f t="shared" si="1"/>
        <v>100.95442280258824</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2238.83</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2231</v>
      </c>
      <c r="B68" s="65" t="s">
        <v>2232</v>
      </c>
      <c r="C68" s="134" t="s">
        <v>2231</v>
      </c>
      <c r="D68" s="192"/>
      <c r="E68" s="192">
        <v>2238.83</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5416101.2499999991</v>
      </c>
      <c r="E69" s="79">
        <f>E70+E82+E88+E119+E135+E147+E165+E171</f>
        <v>5666358.5600000005</v>
      </c>
      <c r="F69" s="71">
        <f t="shared" si="1"/>
        <v>104.62061727520329</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1581478.9</v>
      </c>
      <c r="E70" s="79">
        <f t="shared" si="12"/>
        <v>2005618.89</v>
      </c>
      <c r="F70" s="71">
        <f t="shared" si="1"/>
        <v>126.81920005382304</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1581478.9</v>
      </c>
      <c r="E71" s="79">
        <f t="shared" si="13"/>
        <v>2005450.73</v>
      </c>
      <c r="F71" s="71">
        <f t="shared" si="1"/>
        <v>126.80856696855076</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1581478.9</v>
      </c>
      <c r="E73" s="192">
        <v>2005450.73</v>
      </c>
      <c r="F73" s="71">
        <f t="shared" si="1"/>
        <v>126.80856696855076</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0</v>
      </c>
      <c r="E80" s="192">
        <v>168.16</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2259</v>
      </c>
      <c r="B82" s="65" t="s">
        <v>2260</v>
      </c>
      <c r="C82" s="134" t="s">
        <v>2259</v>
      </c>
      <c r="D82" s="79">
        <f>SUM(D83:D85)-D86+D87</f>
        <v>45956.04</v>
      </c>
      <c r="E82" s="79">
        <f>SUM(E83:E85)-E86+E87</f>
        <v>91812.55</v>
      </c>
      <c r="F82" s="71">
        <f t="shared" si="1"/>
        <v>199.78342346294414</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2654.45</v>
      </c>
      <c r="E83" s="192">
        <v>1200</v>
      </c>
      <c r="F83" s="71">
        <f t="shared" si="1"/>
        <v>45.207105050010362</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23688.49</v>
      </c>
      <c r="E85" s="192">
        <v>25269.38</v>
      </c>
      <c r="F85" s="71">
        <f t="shared" si="1"/>
        <v>106.67366303213079</v>
      </c>
      <c r="G85" s="66"/>
      <c r="H85" s="66"/>
      <c r="I85" s="66"/>
      <c r="J85" s="66"/>
      <c r="K85" s="66"/>
      <c r="L85" s="66"/>
      <c r="M85" s="66"/>
      <c r="N85" s="66"/>
      <c r="O85" s="66"/>
      <c r="P85" s="66"/>
      <c r="Q85" s="66"/>
      <c r="R85" s="66"/>
      <c r="S85" s="66"/>
      <c r="T85" s="66"/>
      <c r="U85" s="66"/>
      <c r="V85" s="66"/>
      <c r="W85" s="66"/>
    </row>
    <row r="86" spans="1:23" ht="24">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19613.099999999999</v>
      </c>
      <c r="E87" s="192">
        <v>65343.17</v>
      </c>
      <c r="F87" s="71">
        <f t="shared" si="1"/>
        <v>333.16084657703271</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3786097.1899999995</v>
      </c>
      <c r="E147" s="79">
        <f t="shared" si="24"/>
        <v>3567234.63</v>
      </c>
      <c r="F147" s="71">
        <f t="shared" si="1"/>
        <v>94.219309515401022</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2381</v>
      </c>
      <c r="B150" s="65" t="s">
        <v>2382</v>
      </c>
      <c r="C150" s="134" t="s">
        <v>2381</v>
      </c>
      <c r="D150" s="79">
        <f t="shared" ref="D150:E150" si="25">SUM(D151:D158)</f>
        <v>797651.99</v>
      </c>
      <c r="E150" s="79">
        <f t="shared" si="25"/>
        <v>205848.71</v>
      </c>
      <c r="F150" s="71">
        <f t="shared" si="1"/>
        <v>25.806832124871899</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797651.99</v>
      </c>
      <c r="E158" s="192">
        <v>205848.71</v>
      </c>
      <c r="F158" s="71">
        <f t="shared" si="1"/>
        <v>25.806832124871899</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2401</v>
      </c>
      <c r="B160" s="182" t="s">
        <v>2402</v>
      </c>
      <c r="C160" s="134" t="s">
        <v>2401</v>
      </c>
      <c r="D160" s="192">
        <v>171419.29</v>
      </c>
      <c r="E160" s="192">
        <v>278348.17</v>
      </c>
      <c r="F160" s="71">
        <f t="shared" si="1"/>
        <v>162.37855727905531</v>
      </c>
      <c r="G160" s="66"/>
      <c r="H160" s="66"/>
      <c r="I160" s="66"/>
      <c r="J160" s="66"/>
      <c r="K160" s="66"/>
      <c r="L160" s="66"/>
      <c r="M160" s="66"/>
      <c r="N160" s="66"/>
      <c r="O160" s="66"/>
      <c r="P160" s="66"/>
      <c r="Q160" s="66"/>
      <c r="R160" s="66"/>
      <c r="S160" s="66"/>
      <c r="T160" s="66"/>
      <c r="U160" s="66"/>
      <c r="V160" s="66"/>
      <c r="W160" s="66"/>
    </row>
    <row r="161" spans="1:23" ht="24">
      <c r="A161" s="70" t="s">
        <v>2403</v>
      </c>
      <c r="B161" s="65" t="s">
        <v>2404</v>
      </c>
      <c r="C161" s="134" t="s">
        <v>2403</v>
      </c>
      <c r="D161" s="192">
        <v>223219.92</v>
      </c>
      <c r="E161" s="192">
        <v>215575.66</v>
      </c>
      <c r="F161" s="71">
        <f t="shared" si="1"/>
        <v>96.575457960920332</v>
      </c>
      <c r="G161" s="66"/>
      <c r="H161" s="66"/>
      <c r="I161" s="66"/>
      <c r="J161" s="66"/>
      <c r="K161" s="66"/>
      <c r="L161" s="66"/>
      <c r="M161" s="66"/>
      <c r="N161" s="66"/>
      <c r="O161" s="66"/>
      <c r="P161" s="66"/>
      <c r="Q161" s="66"/>
      <c r="R161" s="66"/>
      <c r="S161" s="66"/>
      <c r="T161" s="66"/>
      <c r="U161" s="66"/>
      <c r="V161" s="66"/>
      <c r="W161" s="66"/>
    </row>
    <row r="162" spans="1:23" ht="24">
      <c r="A162" s="70" t="s">
        <v>2405</v>
      </c>
      <c r="B162" s="65" t="s">
        <v>2406</v>
      </c>
      <c r="C162" s="134" t="s">
        <v>2405</v>
      </c>
      <c r="D162" s="192">
        <v>2593028.11</v>
      </c>
      <c r="E162" s="192">
        <v>2852708.61</v>
      </c>
      <c r="F162" s="71">
        <f t="shared" si="1"/>
        <v>110.01456555748639</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17922.37</v>
      </c>
      <c r="E163" s="192">
        <v>22764.75</v>
      </c>
      <c r="F163" s="71">
        <f t="shared" si="1"/>
        <v>127.01863648613438</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17144.490000000002</v>
      </c>
      <c r="E164" s="192">
        <v>8011.27</v>
      </c>
      <c r="F164" s="71">
        <f t="shared" si="1"/>
        <v>46.727957495381894</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2569.12</v>
      </c>
      <c r="E165" s="79">
        <f t="shared" si="26"/>
        <v>1692.49</v>
      </c>
      <c r="F165" s="71">
        <f t="shared" si="1"/>
        <v>65.878199539141818</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2569.12</v>
      </c>
      <c r="E167" s="192">
        <v>1692.49</v>
      </c>
      <c r="F167" s="71">
        <f t="shared" si="1"/>
        <v>65.878199539141818</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21642991.870000001</v>
      </c>
      <c r="E176" s="79">
        <f>E177+E251</f>
        <v>21992393.909999996</v>
      </c>
      <c r="F176" s="71">
        <f t="shared" si="1"/>
        <v>101.61438881508944</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2425074.0299999998</v>
      </c>
      <c r="E177" s="79">
        <f>E178+E197+E203+E219+E247+E248</f>
        <v>2743006.04</v>
      </c>
      <c r="F177" s="71">
        <f t="shared" si="1"/>
        <v>113.11019812454963</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2410672.3299999996</v>
      </c>
      <c r="E178" s="79">
        <f>SUM(E179:E181)+E185+E186+SUM(E194:E196)</f>
        <v>2735616.9000000004</v>
      </c>
      <c r="F178" s="71">
        <f t="shared" si="1"/>
        <v>113.47941675673528</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1810665.24</v>
      </c>
      <c r="E179" s="192">
        <v>2009737.55</v>
      </c>
      <c r="F179" s="71">
        <f t="shared" si="1"/>
        <v>110.99442931814387</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547513.82999999996</v>
      </c>
      <c r="E180" s="192">
        <v>673888.56</v>
      </c>
      <c r="F180" s="71">
        <f t="shared" si="1"/>
        <v>123.0815594192388</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1656.73</v>
      </c>
      <c r="E181" s="79">
        <f t="shared" si="28"/>
        <v>1695.74</v>
      </c>
      <c r="F181" s="71">
        <f t="shared" si="1"/>
        <v>102.35463835386575</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1656.73</v>
      </c>
      <c r="E184" s="192">
        <v>1695.74</v>
      </c>
      <c r="F184" s="71">
        <f t="shared" si="1"/>
        <v>102.35463835386575</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4844.29</v>
      </c>
      <c r="E194" s="192">
        <v>105.68</v>
      </c>
      <c r="F194" s="71">
        <f t="shared" si="1"/>
        <v>2.1815374389229385</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546.22</v>
      </c>
      <c r="E195" s="192"/>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45446.02</v>
      </c>
      <c r="E196" s="192">
        <v>50189.37</v>
      </c>
      <c r="F196" s="71">
        <f t="shared" si="1"/>
        <v>110.4373276251694</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1500</v>
      </c>
      <c r="E197" s="79">
        <f>SUM(E198:E202)</f>
        <v>1458.33</v>
      </c>
      <c r="F197" s="71">
        <f t="shared" si="1"/>
        <v>97.221999999999994</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1500</v>
      </c>
      <c r="E199" s="192">
        <v>1458.33</v>
      </c>
      <c r="F199" s="71">
        <f t="shared" ref="F199:F202" si="30">IF(D199&gt;0,IF(E199/D199&gt;=100,"&gt;&gt;100",E199/D199*100),"-")</f>
        <v>97.221999999999994</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v>9204</v>
      </c>
      <c r="E247" s="192">
        <v>4943.03</v>
      </c>
      <c r="F247" s="71">
        <f>IF(D247&gt;0,IF(E247/D247&gt;=100,"&gt;&gt;100",E247/D247*100),"-")</f>
        <v>53.70523685354194</v>
      </c>
      <c r="G247" s="66"/>
      <c r="H247" s="66"/>
      <c r="I247" s="66"/>
      <c r="J247" s="66"/>
      <c r="K247" s="66"/>
      <c r="L247" s="66"/>
      <c r="M247" s="66"/>
      <c r="N247" s="66"/>
      <c r="O247" s="66"/>
      <c r="P247" s="66"/>
      <c r="Q247" s="66"/>
      <c r="R247" s="66"/>
      <c r="S247" s="66"/>
      <c r="T247" s="66"/>
      <c r="U247" s="66"/>
      <c r="V247" s="66"/>
      <c r="W247" s="66"/>
    </row>
    <row r="248" spans="1:23" ht="24">
      <c r="A248" s="70" t="s">
        <v>2569</v>
      </c>
      <c r="B248" s="65" t="s">
        <v>2570</v>
      </c>
      <c r="C248" s="134" t="s">
        <v>2569</v>
      </c>
      <c r="D248" s="79">
        <f t="shared" ref="D248:E248" si="37">SUM(D249:D250)</f>
        <v>3697.7</v>
      </c>
      <c r="E248" s="79">
        <f t="shared" si="37"/>
        <v>987.78</v>
      </c>
      <c r="F248" s="71">
        <f t="shared" si="1"/>
        <v>26.713362360386188</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3697.7</v>
      </c>
      <c r="E250" s="192">
        <v>987.78</v>
      </c>
      <c r="F250" s="71">
        <f t="shared" si="1"/>
        <v>26.713362360386188</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19217917.84</v>
      </c>
      <c r="E251" s="79">
        <f>+E252+E255-E264+E274+E291</f>
        <v>19249387.869999997</v>
      </c>
      <c r="F251" s="71">
        <f t="shared" si="1"/>
        <v>100.16375358799014</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16464635.66</v>
      </c>
      <c r="E252" s="79">
        <f>E253-E254</f>
        <v>16562741.560000001</v>
      </c>
      <c r="F252" s="71">
        <f t="shared" si="1"/>
        <v>100.59585831126736</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16464635.66</v>
      </c>
      <c r="E253" s="192">
        <v>16562741.560000001</v>
      </c>
      <c r="F253" s="71">
        <f t="shared" si="1"/>
        <v>100.59585831126736</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-1047544.29</v>
      </c>
      <c r="E255" s="79">
        <f>E256-E260</f>
        <v>-895210.33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929.2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929.2</v>
      </c>
      <c r="E258" s="192"/>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1048473.49</v>
      </c>
      <c r="E260" s="79">
        <f>SUM(E261:E263)</f>
        <v>895210.33</v>
      </c>
      <c r="F260" s="71">
        <f t="shared" si="1"/>
        <v>85.382257018248495</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1048473.49</v>
      </c>
      <c r="E261" s="192">
        <v>889355.21</v>
      </c>
      <c r="F261" s="71">
        <f t="shared" si="1"/>
        <v>84.82381466793214</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0</v>
      </c>
      <c r="E262" s="192">
        <v>4655.12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1200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3798257.3499999996</v>
      </c>
      <c r="E274" s="79">
        <f>SUM(E275:E277)+SUM(E286:E290)</f>
        <v>3580164.15</v>
      </c>
      <c r="F274" s="71">
        <f t="shared" si="1"/>
        <v>94.258072060335792</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2620</v>
      </c>
      <c r="B277" s="65" t="s">
        <v>2621</v>
      </c>
      <c r="C277" s="134" t="s">
        <v>2620</v>
      </c>
      <c r="D277" s="79">
        <f>SUM(D278:D285)</f>
        <v>797651.99</v>
      </c>
      <c r="E277" s="79">
        <f>SUM(E278:E285)</f>
        <v>205848.71</v>
      </c>
      <c r="F277" s="71">
        <f t="shared" si="39"/>
        <v>25.806832124871899</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v>797651.99</v>
      </c>
      <c r="E285" s="192">
        <v>205848.71</v>
      </c>
      <c r="F285" s="71">
        <f t="shared" si="39"/>
        <v>25.806832124871899</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2639</v>
      </c>
      <c r="B287" s="65" t="s">
        <v>2640</v>
      </c>
      <c r="C287" s="134" t="s">
        <v>2639</v>
      </c>
      <c r="D287" s="192">
        <v>171419.29</v>
      </c>
      <c r="E287" s="192">
        <v>278348.17</v>
      </c>
      <c r="F287" s="71">
        <f t="shared" si="39"/>
        <v>162.37855727905531</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218235.59</v>
      </c>
      <c r="E288" s="192">
        <v>220493.91</v>
      </c>
      <c r="F288" s="71">
        <f t="shared" si="39"/>
        <v>101.03480830051596</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v>2593028.11</v>
      </c>
      <c r="E289" s="192">
        <v>2852708.61</v>
      </c>
      <c r="F289" s="71">
        <f t="shared" si="39"/>
        <v>110.01456555748639</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v>17922.37</v>
      </c>
      <c r="E290" s="192">
        <v>22764.75</v>
      </c>
      <c r="F290" s="71">
        <f t="shared" si="39"/>
        <v>127.01863648613438</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2569.12</v>
      </c>
      <c r="E291" s="79">
        <f>SUM(E292:E295)</f>
        <v>1692.49</v>
      </c>
      <c r="F291" s="71">
        <f t="shared" si="1"/>
        <v>65.878199539141818</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v>2569.12</v>
      </c>
      <c r="E293" s="192">
        <v>1692.49</v>
      </c>
      <c r="F293" s="71">
        <f t="shared" ref="F293:F295" si="40">IF(D293&gt;0,IF(E293/D293&gt;=100,"&gt;&gt;100",E293/D293*100),"-")</f>
        <v>65.878199539141818</v>
      </c>
      <c r="G293" s="66"/>
      <c r="H293" s="66"/>
      <c r="I293" s="66"/>
      <c r="J293" s="66"/>
      <c r="K293" s="66"/>
      <c r="L293" s="66"/>
      <c r="M293" s="66"/>
      <c r="N293" s="66"/>
      <c r="O293" s="66"/>
      <c r="P293" s="66"/>
      <c r="Q293" s="66"/>
      <c r="R293" s="66"/>
      <c r="S293" s="66"/>
      <c r="T293" s="66"/>
      <c r="U293" s="66"/>
      <c r="V293" s="66"/>
      <c r="W293" s="66"/>
    </row>
    <row r="294" spans="1:23" ht="24">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2778305.12</v>
      </c>
      <c r="E297" s="79">
        <f t="shared" si="42"/>
        <v>4981255.49</v>
      </c>
      <c r="F297" s="71">
        <f t="shared" si="1"/>
        <v>179.29116043237181</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2778305.12</v>
      </c>
      <c r="E298" s="193">
        <v>4981255.49</v>
      </c>
      <c r="F298" s="75">
        <f t="shared" si="1"/>
        <v>179.29116043237181</v>
      </c>
      <c r="G298" s="66"/>
      <c r="H298" s="66"/>
      <c r="I298" s="66"/>
      <c r="J298" s="66"/>
      <c r="K298" s="66"/>
      <c r="L298" s="66"/>
      <c r="M298" s="66"/>
      <c r="N298" s="66"/>
      <c r="O298" s="66"/>
      <c r="P298" s="66"/>
      <c r="Q298" s="66"/>
      <c r="R298" s="66"/>
      <c r="S298" s="66"/>
      <c r="T298" s="66"/>
      <c r="U298" s="66"/>
      <c r="V298" s="66"/>
      <c r="W298" s="66"/>
    </row>
    <row r="299" spans="1:23" ht="20.100000000000001" customHeight="1">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109991.06</v>
      </c>
      <c r="E302" s="192">
        <v>167904.17</v>
      </c>
      <c r="F302" s="71">
        <f t="shared" si="43"/>
        <v>152.65256103541506</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3693250.62</v>
      </c>
      <c r="E303" s="192">
        <v>3407341.73</v>
      </c>
      <c r="F303" s="71">
        <f t="shared" si="43"/>
        <v>92.258611196009227</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v>68.67</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2569.12</v>
      </c>
      <c r="E306" s="192">
        <v>1623.82</v>
      </c>
      <c r="F306" s="71">
        <f t="shared" si="43"/>
        <v>63.205299869215914</v>
      </c>
      <c r="G306" s="66"/>
      <c r="H306" s="66"/>
      <c r="I306" s="66"/>
      <c r="J306" s="66"/>
      <c r="K306" s="66"/>
      <c r="L306" s="66"/>
      <c r="M306" s="66"/>
      <c r="N306" s="66"/>
      <c r="O306" s="66"/>
      <c r="P306" s="66"/>
      <c r="Q306" s="66"/>
      <c r="R306" s="66"/>
      <c r="S306" s="66"/>
      <c r="T306" s="66"/>
      <c r="U306" s="66"/>
      <c r="V306" s="66"/>
      <c r="W306" s="66"/>
    </row>
    <row r="307" spans="1:23" ht="24">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19613.099999999999</v>
      </c>
      <c r="E308" s="192">
        <v>65341.17</v>
      </c>
      <c r="F308" s="71">
        <f t="shared" si="43"/>
        <v>333.15064931091973</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0</v>
      </c>
      <c r="E309" s="192">
        <v>2</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12605.78</v>
      </c>
      <c r="E336" s="192">
        <v>4692.93</v>
      </c>
      <c r="F336" s="71">
        <f t="shared" si="43"/>
        <v>37.22839840136826</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2398066.5499999998</v>
      </c>
      <c r="E337" s="192">
        <v>2730923.97</v>
      </c>
      <c r="F337" s="71">
        <f t="shared" si="43"/>
        <v>113.88024114676887</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1500</v>
      </c>
      <c r="E339" s="192">
        <v>1458.33</v>
      </c>
      <c r="F339" s="71">
        <f t="shared" si="43"/>
        <v>97.221999999999994</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v>8877.6</v>
      </c>
      <c r="E367" s="192">
        <v>4943.03</v>
      </c>
      <c r="F367" s="71">
        <f t="shared" si="44"/>
        <v>55.679800847075775</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v>326.39999999999998</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v>2341685.1</v>
      </c>
      <c r="E387" s="192">
        <v>2341685.1</v>
      </c>
      <c r="F387" s="71">
        <f t="shared" si="44"/>
        <v>100</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v>145275.10999999999</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v>0</v>
      </c>
      <c r="E392" s="288">
        <v>317281.25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v>291344.90999999997</v>
      </c>
      <c r="E395" s="288">
        <v>0</v>
      </c>
      <c r="F395" s="263">
        <f t="shared" si="44"/>
        <v>0</v>
      </c>
      <c r="G395" s="66"/>
      <c r="H395" s="66"/>
      <c r="I395" s="66"/>
      <c r="J395" s="66"/>
      <c r="K395" s="66"/>
      <c r="L395" s="66"/>
      <c r="M395" s="66"/>
      <c r="N395" s="66"/>
      <c r="O395" s="66"/>
      <c r="P395" s="66"/>
      <c r="Q395" s="66"/>
      <c r="R395" s="66"/>
      <c r="S395" s="66"/>
      <c r="T395" s="66"/>
      <c r="U395" s="66"/>
      <c r="V395" s="66"/>
      <c r="W395" s="66"/>
    </row>
    <row r="396" spans="1:23" ht="24">
      <c r="A396" s="285" t="s">
        <v>2827</v>
      </c>
      <c r="B396" s="286" t="s">
        <v>2828</v>
      </c>
      <c r="C396" s="287" t="s">
        <v>2827</v>
      </c>
      <c r="D396" s="288">
        <v>0</v>
      </c>
      <c r="E396" s="288">
        <v>1903768.96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v>0</v>
      </c>
      <c r="E397" s="284">
        <v>418520.18</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70" workbookViewId="0">
      <selection activeCell="A89" sqref="A89:E89"/>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28022358.219999999</v>
      </c>
      <c r="E89" s="60">
        <f t="shared" si="17"/>
        <v>30372297.719999995</v>
      </c>
      <c r="F89" s="45">
        <f t="shared" si="1"/>
        <v>108.38594482859337</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28022358.219999999</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16813414.93</v>
      </c>
      <c r="E95" s="194"/>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11208943.289999999</v>
      </c>
      <c r="E96" s="194"/>
      <c r="F96" s="45">
        <f t="shared" si="1"/>
        <v>0</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327">
        <v>30372297.719999995</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28022358.219999999</v>
      </c>
      <c r="E141" s="81">
        <f t="shared" si="28"/>
        <v>30372297.719999995</v>
      </c>
      <c r="F141" s="61">
        <f t="shared" si="1"/>
        <v>108.38594482859337</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9" sqref="E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962058.39999999991</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957392.82</v>
      </c>
      <c r="F6" s="31"/>
      <c r="G6" s="31"/>
      <c r="H6" s="31"/>
      <c r="I6" s="31"/>
      <c r="J6" s="31"/>
      <c r="K6" s="31"/>
      <c r="L6" s="31"/>
      <c r="M6" s="31"/>
      <c r="N6" s="31"/>
      <c r="O6" s="31"/>
      <c r="P6" s="31"/>
      <c r="Q6" s="31"/>
      <c r="R6" s="31"/>
      <c r="S6" s="31"/>
      <c r="T6" s="31"/>
      <c r="U6" s="31"/>
    </row>
    <row r="7" spans="1:24" ht="12.75">
      <c r="A7" s="161" t="s">
        <v>581</v>
      </c>
      <c r="B7" s="85" t="s">
        <v>3088</v>
      </c>
      <c r="C7" s="134" t="s">
        <v>3089</v>
      </c>
      <c r="D7" s="60">
        <f t="shared" ref="D7:E7" si="2">SUM(D8:D13)</f>
        <v>0</v>
      </c>
      <c r="E7" s="83">
        <f t="shared" si="2"/>
        <v>957392.82</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c r="A9" s="161" t="s">
        <v>581</v>
      </c>
      <c r="B9" s="85" t="s">
        <v>3092</v>
      </c>
      <c r="C9" s="134" t="s">
        <v>3093</v>
      </c>
      <c r="D9" s="194"/>
      <c r="E9" s="195">
        <v>957392.82</v>
      </c>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4665.58</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4665.58</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c r="E36" s="283">
        <v>4665.58</v>
      </c>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6"/>
      <c r="E51" s="385"/>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70" zoomScaleNormal="100" workbookViewId="0">
      <selection activeCell="D45" sqref="D45"/>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2421376.33</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31129634.43</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v>117120.5</v>
      </c>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29987827.68</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23615291.850000001</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5686283.79</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14492.16</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6980.11</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v>2992.05</v>
      </c>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661787.72</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1012844.31</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c r="A24" s="294" t="s">
        <v>2567</v>
      </c>
      <c r="B24" s="134" t="s">
        <v>3189</v>
      </c>
      <c r="C24" s="134" t="s">
        <v>3190</v>
      </c>
      <c r="D24" s="283">
        <v>11841.94</v>
      </c>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30808992.499999996</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v>82725.02</v>
      </c>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29697278.589999996</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23416219.539999999</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5568583.75</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14453.15</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11824.4</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v>3538.27</v>
      </c>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682659.48</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1012885.98</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16102.91</v>
      </c>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2742018.2600000016</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4692.93</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4692.93</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4692.93</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v>4692.93</v>
      </c>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2737325.33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v>34395.480000000003</v>
      </c>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2696528.49</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v>1458.33</v>
      </c>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v>4943.03</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14"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7" t="s">
        <v>3153</v>
      </c>
      <c r="B1" s="385"/>
      <c r="C1" s="385"/>
      <c r="D1" s="385"/>
      <c r="E1" s="51" t="s">
        <v>3300</v>
      </c>
      <c r="F1" s="51"/>
      <c r="G1" s="51"/>
      <c r="H1" s="51"/>
      <c r="I1" s="51"/>
      <c r="J1" s="51"/>
      <c r="K1" s="51"/>
      <c r="L1" s="51"/>
      <c r="M1" s="51"/>
      <c r="N1" s="51"/>
      <c r="O1" s="51"/>
      <c r="P1" s="51"/>
    </row>
    <row r="2" spans="1:17" ht="37.5" customHeight="1">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33802</v>
      </c>
      <c r="P3" s="51"/>
    </row>
    <row r="4" spans="1:17" ht="19.5" customHeight="1">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4" t="s">
        <v>3325</v>
      </c>
      <c r="B14" s="389"/>
      <c r="C14" s="390"/>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8" t="s">
        <v>3334</v>
      </c>
      <c r="B23" s="389"/>
      <c r="C23" s="390"/>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Provjera</v>
      </c>
      <c r="C235" s="91" t="s">
        <v>3546</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2026-01-30T11:25:12Z</cp:lastPrinted>
  <dcterms:created xsi:type="dcterms:W3CDTF">2022-04-01T05:14:30Z</dcterms:created>
  <dcterms:modified xsi:type="dcterms:W3CDTF">2026-01-31T13:07:15Z</dcterms:modified>
</cp:coreProperties>
</file>